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65" yWindow="0" windowWidth="20730" windowHeight="11760" tabRatio="632" activeTab="0"/>
  </bookViews>
  <sheets>
    <sheet name="SOCIETA GAM 2014" sheetId="1" r:id="rId1"/>
    <sheet name="SOCIETA GAF 2014" sheetId="2" r:id="rId2"/>
    <sheet name="SOCIETA GR 2014" sheetId="3" r:id="rId3"/>
    <sheet name="RIASSUNTO GAM" sheetId="4" r:id="rId4"/>
    <sheet name="RIASSUNTO GAF" sheetId="5" r:id="rId5"/>
    <sheet name="RIASSUNTO GR" sheetId="6" r:id="rId6"/>
  </sheets>
  <definedNames/>
  <calcPr fullCalcOnLoad="1"/>
</workbook>
</file>

<file path=xl/sharedStrings.xml><?xml version="1.0" encoding="utf-8"?>
<sst xmlns="http://schemas.openxmlformats.org/spreadsheetml/2006/main" count="975" uniqueCount="161">
  <si>
    <r>
      <t xml:space="preserve">SERIE </t>
    </r>
    <r>
      <rPr>
        <b/>
        <u val="single"/>
        <sz val="26"/>
        <rFont val="Arial"/>
        <family val="0"/>
      </rPr>
      <t>C2</t>
    </r>
  </si>
  <si>
    <r>
      <t xml:space="preserve">SERIE </t>
    </r>
    <r>
      <rPr>
        <b/>
        <u val="single"/>
        <sz val="26"/>
        <rFont val="Arial"/>
        <family val="0"/>
      </rPr>
      <t>C</t>
    </r>
  </si>
  <si>
    <r>
      <t xml:space="preserve">SERIE </t>
    </r>
    <r>
      <rPr>
        <b/>
        <u val="single"/>
        <sz val="26"/>
        <rFont val="Arial"/>
        <family val="0"/>
      </rPr>
      <t>B2</t>
    </r>
  </si>
  <si>
    <r>
      <t xml:space="preserve">SERIE </t>
    </r>
    <r>
      <rPr>
        <b/>
        <u val="single"/>
        <sz val="26"/>
        <rFont val="Arial"/>
        <family val="0"/>
      </rPr>
      <t>B</t>
    </r>
  </si>
  <si>
    <r>
      <t>SERIE</t>
    </r>
    <r>
      <rPr>
        <b/>
        <u val="single"/>
        <sz val="26"/>
        <rFont val="Arial"/>
        <family val="0"/>
      </rPr>
      <t xml:space="preserve"> A</t>
    </r>
  </si>
  <si>
    <t>Sub Totale Punteggi Gare di Squadra</t>
  </si>
  <si>
    <t>Totale Punteggi Gare di Squadra A.O.</t>
  </si>
  <si>
    <t>TORNEO ALLIEVE</t>
  </si>
  <si>
    <t>CAMPIONATO di SPECIALITA'</t>
  </si>
  <si>
    <t>Sub Totale Punteggi Gare Individuali</t>
  </si>
  <si>
    <t>Totale Punteggi Gare Individuali A.O.</t>
  </si>
  <si>
    <t>TOTALE ATTIVITA' ORDINARIA</t>
  </si>
  <si>
    <t>CAMP. ASSOLUTI</t>
  </si>
  <si>
    <t>CAMP. CATEGORIA</t>
  </si>
  <si>
    <t>GARE SPECIALI</t>
  </si>
  <si>
    <t>Sub Totale A.A.</t>
  </si>
  <si>
    <t>Totale Punteggi Gare Individuali A.A.</t>
  </si>
  <si>
    <t>TOTALE ATTIVITA' ADDESTRATIVA</t>
  </si>
  <si>
    <t>TOTALONE</t>
  </si>
  <si>
    <t>SOCIETA'</t>
  </si>
  <si>
    <t>REGIONALE 1</t>
  </si>
  <si>
    <t>Punti</t>
  </si>
  <si>
    <t>REGIONALE 2</t>
  </si>
  <si>
    <t>NAZIONALE</t>
  </si>
  <si>
    <t>REG. 1</t>
  </si>
  <si>
    <t>REG. 2</t>
  </si>
  <si>
    <t>NAZ.1</t>
  </si>
  <si>
    <t>Mettere A1 o A2</t>
  </si>
  <si>
    <t>NAZIONALE 2</t>
  </si>
  <si>
    <t>NAZIONALE 3</t>
  </si>
  <si>
    <t>NAZIONALE 4</t>
  </si>
  <si>
    <t>REGIONALE 1°</t>
  </si>
  <si>
    <t>REGIONALE 2°</t>
  </si>
  <si>
    <t>Concorso Individuale</t>
  </si>
  <si>
    <t>Finali di Specialità</t>
  </si>
  <si>
    <t>REG.2</t>
  </si>
  <si>
    <t>REG.3</t>
  </si>
  <si>
    <t>REG.4</t>
  </si>
  <si>
    <t>PUNTI</t>
  </si>
  <si>
    <t>Numero ginnasti</t>
  </si>
  <si>
    <t>Attrezzi eseguiti</t>
  </si>
  <si>
    <t>L.1°</t>
  </si>
  <si>
    <t>L.2°</t>
  </si>
  <si>
    <t>I°</t>
  </si>
  <si>
    <t>II°</t>
  </si>
  <si>
    <t>III°</t>
  </si>
  <si>
    <t>L.2*</t>
  </si>
  <si>
    <t>L.3°</t>
  </si>
  <si>
    <t>L.4°</t>
  </si>
  <si>
    <t>J</t>
  </si>
  <si>
    <t>S</t>
  </si>
  <si>
    <t>N° di Squadre</t>
  </si>
  <si>
    <t>n° Ginnasti</t>
  </si>
  <si>
    <t>Piazzamenti</t>
  </si>
  <si>
    <t>Nei dovuti riquadri bisogna inserire il numero delle rappresentative presentate in gara mentre nei riquadri sotto la posizione ottenuta in classifica da ciascuna di esse (max 5 squadre in fase Regionale, 3 in fase Interregionale e 2 in fase Nazionale). Il punteggio è dato dalla somma di 2p. per squadra di partecipazione + 10p. per la prima classificata con intervallo di 1 fino alla 10cima. Le restanti 1p.</t>
  </si>
  <si>
    <t>Nei dovuti riquadri bisogna inserire il numero delle rappresentative presentate in gara mentre nei riquadri sotto la posizione ottenuta in classifica da ciascuna di esse (max 5 squadre in fase Regionale, 3 in fase Interregionale e 2 in fase Nazionale). Il punteggio è dato dalla somma di 5p. per squadra di partecipazione + 30p. per la prima classificata con intervallo di 2 fino alla 15esima. Le restanti 1p.</t>
  </si>
  <si>
    <t>Nei dovuti riquadri bisogna inserire il numero delle rappresentative presentate in gara mentre nei riquadri sotto la posizione ottenuta in classifica da ciascuna di esse (max 2 squadre nella fase Regionale). Il punteggio è dato dalla somma di 10p. per squadra di partecipazione + 5p. per la prima classificata con intervallo di 1 fino alla 5°. Le restanti 1p.</t>
  </si>
  <si>
    <t>Nei dovuti riquadri bisogna inserire il numero delle rappresentative presentate in gara mentre nei riquadri sotto la posizione ottenuta in classifica da ciascuna di esse (max 2 squadre nella fase Regionale). Il punteggio è dato dalla somma di 10p. per squadra di partecipazione + 15p. per la prima classificata con intervallo di 3 fino alla 5°. Le restanti 1p.</t>
  </si>
  <si>
    <t>Nel primo riquadro bisogna inserire il tipo di competizione della rappresentativa presentata in gara (solo una volta) mentre nei riquadri sottostanti la posizione ottenuta in classifica in ciascuna di esse. Il punteggio è dato dalla somma di 20p. per squadra in A2 o 30p. in A1 + 20p. per la prima classificata con intervallo di 2 in A2 o 30p per la prima classificata con intervallo di 3 in A1.</t>
  </si>
  <si>
    <t>Nei dovuti riquadri bisogna inserire il numero delle atlete presentate in gara per categoria mentre nei riquadri sotto la posizione ottenuta in classifica dalle migliori di esse (Se ce ne sono più di 1 nelle prime 5 posizioni bisogna fare il calcolo a mente col criterio dopo descritto ed inserire il dato definitivo). Il punteggio è dato dalla somma di 1p. per ginnasta di partecipazione + 5p. per la prima classificata con intervallo di 1 fino alla 5° posizione.</t>
  </si>
  <si>
    <t>Nei dovuti riquadri bisogna inserire il numero delle ginnaste presentate in gara e degli attrezzi in totale eseguiti (max 2 per ginnasta) mentre nei riquadri sotto il numero dei risultati ottenuti in classifica da ciascuna di esse solo per le prime 3 posizioni. Il punteggio è dato dalla somma di 2p. per ginnasta di partecipazione e il totale di 2p. per attrezzo eseguiti + 5p. per ogni prima posizione, 3p. per ogni seconda e 1p. per ogni terza.</t>
  </si>
  <si>
    <t>Nei dovuti riquadri bisogna inserire il numero delle atlete presentate in gara e delle presenze nelle finali di specialità mentre nei riquadri sotto la posizione ottenuta in classifica (Se ce ne sono più di 1 nelle prime 10 posizioni individuali o nelle 6 per attrezzo bisogna fare il calcolo a mente col criterio dopo descritto ed inserire il dato definitivo). Il punteggio è dato dalla somma di 25p. per ginnasta di partecipazione individuale e 6p. per ogni presenza nelle finali + 10p. per la prima classificata con intervallo di 2 fino alla 6° posizione</t>
  </si>
  <si>
    <t>Nei dovuti riquadri bisogna inserire il numero delle atlete presentate in gara per ciascuna categoria mentre nei riquadri sotto la posizione ottenuta in classifica (Se ce ne sono più di 1 nelle prime 6 posizioni individuali bisogna fare il calcolo a mente col criterio dopo descritto ed inserire il dato definitivo). Il punteggio è dato dalla somma di 3-6-10-15-20-25p. per ginnasta di partecipazione nelle diverse categorie + 5-10-15-15-20-25p. per la prima classificata con intervallo di 1-2-3-3-4-5 fino alla 6° posizione nelle diverse categorie.</t>
  </si>
  <si>
    <t xml:space="preserve">Nei dovuti riquadri bisogna immettere il numero delle atlete o squadre presenti e il risultati delle classifiche ottenuti seguendo il criterio e la tipologia di regolamento che quella particolare competizione impone. Il punteggio dovrà essere stabilito di volta in volta. </t>
  </si>
  <si>
    <t>Inserire i nomi delle Società nei vari riquadri. Saranno riportati automaticamente nei settori successivi.</t>
  </si>
  <si>
    <t>AUDACE</t>
  </si>
  <si>
    <t>FORTITUDO 1875</t>
  </si>
  <si>
    <t>EST VERONESE</t>
  </si>
  <si>
    <t>BENTEGODI</t>
  </si>
  <si>
    <t>GYMNICA VICENTINA</t>
  </si>
  <si>
    <t>SGA GYMNASIUM</t>
  </si>
  <si>
    <t>JUNIOR 2000</t>
  </si>
  <si>
    <t>FIDES ET ROBUR</t>
  </si>
  <si>
    <t>LA RUOTA</t>
  </si>
  <si>
    <t>POL.CASIER</t>
  </si>
  <si>
    <t>AIACE 2000</t>
  </si>
  <si>
    <t>BLUKIPPE</t>
  </si>
  <si>
    <t>ARDOR PADOVA</t>
  </si>
  <si>
    <t>A2</t>
  </si>
  <si>
    <t>SPES MESTRE</t>
  </si>
  <si>
    <t>ARCHEA</t>
  </si>
  <si>
    <t xml:space="preserve">CORPO LIBERO </t>
  </si>
  <si>
    <t>OLIMPIA 81</t>
  </si>
  <si>
    <t>VENEZIANA</t>
  </si>
  <si>
    <t>LEGNARO</t>
  </si>
  <si>
    <t>MYGYM</t>
  </si>
  <si>
    <t>ARIAL GYMNASIUM</t>
  </si>
  <si>
    <t>UMBERTO 1°</t>
  </si>
  <si>
    <t>REGIONALE2</t>
  </si>
  <si>
    <t>SAMBUGHE'</t>
  </si>
  <si>
    <t>SERIE C</t>
  </si>
  <si>
    <t>SERIE B</t>
  </si>
  <si>
    <t>SERIE A</t>
  </si>
  <si>
    <t>TORNEO ALLIEVI</t>
  </si>
  <si>
    <t>INTERREGIONALE</t>
  </si>
  <si>
    <t>REGIONALE CLASSIFICA FINALE</t>
  </si>
  <si>
    <t>INTERRREGIONALE</t>
  </si>
  <si>
    <t>IV°</t>
  </si>
  <si>
    <t>V°</t>
  </si>
  <si>
    <t>VI°</t>
  </si>
  <si>
    <t>CORPO LIBERO</t>
  </si>
  <si>
    <t>A1</t>
  </si>
  <si>
    <t>FORTITUDO</t>
  </si>
  <si>
    <t>UMBERTO I°</t>
  </si>
  <si>
    <t>SPES</t>
  </si>
  <si>
    <t>BLU KIPPE</t>
  </si>
  <si>
    <t>GYMNICA</t>
  </si>
  <si>
    <t>X TEAM</t>
  </si>
  <si>
    <t>ARDOR</t>
  </si>
  <si>
    <t>AIACE</t>
  </si>
  <si>
    <t>MILANETTO</t>
  </si>
  <si>
    <t>MY GYM</t>
  </si>
  <si>
    <t>Nei dovuti riquadri bisogna inserire il numero delle rappresentative presentate in gara mentre nei riquadri sotto la posizione ottenuta in classifica da ciascuna di esse (max 5 squadre in fase Regionale, 3 in fase Interregionale e 2 in fase Nazionale). Il punteggio è dato dalla somma di 5p. per squadra di partecipazione (10p. fase Nazionale) + 30p. per la prima classificata (40p. fase Nazionale) con intervallo di 2 fino alla 15esima (20esima fase Nazionale). Le restanti 1p.</t>
  </si>
  <si>
    <t>Nei dovuti riquadri bisogna inserire il numero delle rappresentative presentate in gara mentre nei riquadri sotto la posizione ottenuta in classifica da ciascuna di esse (max 2 squadre nella fase Regionale). Il punteggio è dato dalla somma di 10p. per squadra di partecipazione (15p. fase Nazionale) + 15p. per la prima classificata (30p. fase Nazionale) con intervallo di 3 fino alla 5° (10° fase Nazionale). Le restanti 1p.</t>
  </si>
  <si>
    <t>Nei dovuti riquadri bisogna inserire il numero degli atleti presentati in gara per categoria mentre nei riquadri sotto la posizione ottenuta in classifica dal migliore di essi (Se ce ne sono più di 1 nelle prime 5 posizioni bisogna fare il calcolo a mente col criterio dopo descritto ed inserire il dato definitivo). Il punteggio è dato dalla somma di 1p. per ginnasta di partecipazione + 5p. per il primo classificato con intervallo di 1 fino alla 5° posizione.</t>
  </si>
  <si>
    <t>Nei dovuti riquadri bisogna inserire il numero dei ginnasti presentati in gara e degli attrezzi in totale eseguiti (max 3 per ginnasta) mentre nei riquadri sotto il numero dei risultati ottenuti in classifica da ciascuno di essi solo per le prime 3 posizioni. Il punteggio è dato dalla somma di 2p. per ginnasta di partecipazione e il totale di 2p. per attrezzo eseguiti + 5p. per ogni prima posizione, 3p. per ogni seconda e 1p. per ogni terza.</t>
  </si>
  <si>
    <t>Nei dovuti riquadri bisogna inserire il numero degli atleti presentati in gara e delle presenze nelle finali di specialità mentre nei riquadri sotto la posizione ottenuta in classifica (Se ce ne sono più di 1 nelle prime 10 posizioni individuali o nelle 6 per attrezzo bisogna fare il calcolo a mente col criterio dopo descritto ed inserire il dato definitivo). Il punteggio è dato dalla somma di 25p. per ginnasta di partecipazione individuale e 6p. per ogni presenza nelle finali + 10p. per il primo classificato con intervallo di 2 fino alla 6° posizione</t>
  </si>
  <si>
    <t>Nei dovuti riquadri bisogna inserire il numero degli atleti presentati in gara per ciascuna categoria mentre nei riquadri sotto la posizione ottenuta in classifica (Se ce ne sono più di 1 nelle prime 6 posizioni individuali bisogna fare il calcolo a mente col criterio dopo descritto ed inserire il dato definitivo). Il punteggio è dato dalla somma di 3-6-10-15-20p. per ginnasta di partecipazione nelle diverse categorie + 5-10-15-20-20p. per il primo classificato con intervallo di 1-2-3-4-4 fino alla 6° posizione nelle diverse categorie.</t>
  </si>
  <si>
    <t xml:space="preserve">Nei dovuti riquadri bisogna immettere il numero degli atleti o squadre presenti e il risultati delle classifiche ottenuti seguendo il criterio e la tipologia di regolamento che quella particolare competizione impone. Il punteggio dovrà essere stabilito di volta in volta. </t>
  </si>
  <si>
    <t>ATTIVITA' DI SQUADRA</t>
  </si>
  <si>
    <t>ATTIVITA' INDIVIDUALE</t>
  </si>
  <si>
    <t>TOTALE</t>
  </si>
  <si>
    <t>GYMNASIUM</t>
  </si>
  <si>
    <t>POLISPORTIVA CASIER</t>
  </si>
  <si>
    <t>CORPO LIBERO PADOVA</t>
  </si>
  <si>
    <t>UMBERTO I</t>
  </si>
  <si>
    <t xml:space="preserve"> TOTALE ATTIVITA' ORDINARIA</t>
  </si>
  <si>
    <t>FORTITUDO SCHIO</t>
  </si>
  <si>
    <t>X-TEAM</t>
  </si>
  <si>
    <t>VIS</t>
  </si>
  <si>
    <t>5 CERCHI</t>
  </si>
  <si>
    <t>AURORA MONTEGROTTO</t>
  </si>
  <si>
    <t>RITMICA GYMNASIA</t>
  </si>
  <si>
    <t>GINNASTICA TEOLO</t>
  </si>
  <si>
    <t>ASD IRIS</t>
  </si>
  <si>
    <t>VICENZA GINNASTICA</t>
  </si>
  <si>
    <t>G.S. SAMBUGHE'</t>
  </si>
  <si>
    <t>CARRARESE</t>
  </si>
  <si>
    <t>DIAMANTE</t>
  </si>
  <si>
    <t>PATAVIUM</t>
  </si>
  <si>
    <t>RITMICA MESTRINA</t>
  </si>
  <si>
    <t>ALFA MASERA'</t>
  </si>
  <si>
    <t>MOVIMENTO E RITMO</t>
  </si>
  <si>
    <t>HERA</t>
  </si>
  <si>
    <t>GYM ACADEMY</t>
  </si>
  <si>
    <t>UNION VIGONZA</t>
  </si>
  <si>
    <t>BUTTERFLY</t>
  </si>
  <si>
    <t>INSIEME</t>
  </si>
  <si>
    <t>INTERREG.</t>
  </si>
  <si>
    <t>REG. GIOV.</t>
  </si>
  <si>
    <t>REG. OPEN</t>
  </si>
  <si>
    <t>NAZ. G</t>
  </si>
  <si>
    <t>NAZ. O</t>
  </si>
  <si>
    <t>A1°</t>
  </si>
  <si>
    <t>A2°</t>
  </si>
  <si>
    <t>J1°</t>
  </si>
  <si>
    <t>J2°</t>
  </si>
  <si>
    <t>RITMICA GIMNASIA</t>
  </si>
  <si>
    <t>GS SAMBUGHE'</t>
  </si>
  <si>
    <t>GYN ACCADEMY</t>
  </si>
  <si>
    <t>Nei dovuti riquadri bisogna inserire il numero delle rappresentative presentate in gara mentre nei riquadri sotto la posizione ottenuta in classifica da ciascuna di esse (max 2 squadre x categoria). Il punteggio è dato dalla somma di 10p. per squadra di partecipazione + 20p. per la prima classificata con intervallo di 3 fino alla 5°. Le restanti 1p.</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</si>
</sst>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s>
  <fonts count="37">
    <font>
      <sz val="10"/>
      <name val="Arial"/>
      <family val="2"/>
    </font>
    <font>
      <sz val="11"/>
      <color indexed="8"/>
      <name val="Calibri"/>
      <family val="2"/>
    </font>
    <font>
      <b/>
      <u val="single"/>
      <sz val="14"/>
      <name val="Arial"/>
      <family val="0"/>
    </font>
    <font>
      <sz val="14"/>
      <name val="Arial"/>
      <family val="2"/>
    </font>
    <font>
      <b/>
      <u val="single"/>
      <sz val="22"/>
      <name val="Arial"/>
      <family val="0"/>
    </font>
    <font>
      <b/>
      <u val="single"/>
      <sz val="26"/>
      <name val="Arial"/>
      <family val="0"/>
    </font>
    <font>
      <b/>
      <u val="single"/>
      <sz val="16"/>
      <name val="Arial"/>
      <family val="2"/>
    </font>
    <font>
      <b/>
      <u val="single"/>
      <sz val="15"/>
      <name val="Arial"/>
      <family val="0"/>
    </font>
    <font>
      <b/>
      <sz val="10"/>
      <name val="Arial"/>
      <family val="2"/>
    </font>
    <font>
      <b/>
      <u val="single"/>
      <sz val="18"/>
      <name val="Arial"/>
      <family val="0"/>
    </font>
    <font>
      <b/>
      <u val="single"/>
      <sz val="20"/>
      <name val="Arial"/>
      <family val="0"/>
    </font>
    <font>
      <b/>
      <u val="single"/>
      <sz val="13"/>
      <name val="Arial"/>
      <family val="0"/>
    </font>
    <font>
      <sz val="20"/>
      <name val="Arial"/>
      <family val="0"/>
    </font>
    <font>
      <b/>
      <u val="single"/>
      <sz val="9"/>
      <name val="Arial"/>
      <family val="0"/>
    </font>
    <font>
      <sz val="12"/>
      <name val="Arial"/>
      <family val="2"/>
    </font>
    <font>
      <b/>
      <sz val="14"/>
      <name val="Arial"/>
      <family val="0"/>
    </font>
    <font>
      <b/>
      <sz val="16"/>
      <name val="Arial"/>
      <family val="2"/>
    </font>
    <font>
      <b/>
      <sz val="20"/>
      <name val="Arial"/>
      <family val="2"/>
    </font>
    <font>
      <sz val="11"/>
      <name val="Arial"/>
      <family val="0"/>
    </font>
    <font>
      <b/>
      <u val="single"/>
      <sz val="10"/>
      <name val="Arial"/>
      <family val="2"/>
    </font>
    <font>
      <b/>
      <sz val="12"/>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71">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medium"/>
      <right/>
      <top style="medium"/>
      <bottom/>
    </border>
    <border>
      <left/>
      <right/>
      <top style="medium"/>
      <bottom/>
    </border>
    <border>
      <left/>
      <right style="medium"/>
      <top/>
      <bottom/>
    </border>
    <border>
      <left style="medium"/>
      <right style="thin"/>
      <top style="thin"/>
      <bottom style="thin"/>
    </border>
    <border>
      <left style="thin"/>
      <right style="thin"/>
      <top style="thin"/>
      <bottom style="thin"/>
    </border>
    <border>
      <left/>
      <right style="medium"/>
      <top/>
      <bottom style="thin"/>
    </border>
    <border>
      <left style="thin"/>
      <right/>
      <top style="thin"/>
      <bottom style="thin"/>
    </border>
    <border>
      <left style="thin"/>
      <right style="medium"/>
      <top style="thin"/>
      <bottom style="thin"/>
    </border>
    <border diagonalUp="1" diagonalDown="1">
      <left style="thin"/>
      <right style="thin"/>
      <top style="thin"/>
      <bottom style="thin"/>
      <diagonal style="thin"/>
    </border>
    <border diagonalUp="1" diagonalDown="1">
      <left style="thin"/>
      <right style="medium"/>
      <top style="thin"/>
      <bottom style="thin"/>
      <diagonal style="thin"/>
    </border>
    <border>
      <left/>
      <right style="thin"/>
      <top style="thin"/>
      <bottom style="thin"/>
    </border>
    <border>
      <left style="thin"/>
      <right/>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right style="thin"/>
      <top style="thin"/>
      <bottom style="medium"/>
    </border>
    <border>
      <left style="medium"/>
      <right style="medium"/>
      <top style="medium"/>
      <bottom style="medium"/>
    </border>
    <border>
      <left style="medium"/>
      <right style="thin"/>
      <top/>
      <bottom/>
    </border>
    <border>
      <left style="medium"/>
      <right style="thin"/>
      <top/>
      <bottom style="thin"/>
    </border>
    <border>
      <left style="medium"/>
      <right/>
      <top style="thin"/>
      <bottom/>
    </border>
    <border>
      <left/>
      <right/>
      <top style="thin"/>
      <bottom/>
    </border>
    <border>
      <left/>
      <right style="thin"/>
      <top style="thin"/>
      <bottom/>
    </border>
    <border>
      <left style="medium"/>
      <right/>
      <top/>
      <bottom style="thin"/>
    </border>
    <border diagonalUp="1" diagonalDown="1">
      <left style="thin"/>
      <right/>
      <top style="thin"/>
      <bottom style="thin"/>
      <diagonal style="thin"/>
    </border>
    <border>
      <left style="thin"/>
      <right style="thin"/>
      <top/>
      <bottom/>
    </border>
    <border>
      <left style="thin"/>
      <right/>
      <top/>
      <bottom/>
    </border>
    <border>
      <left style="thin"/>
      <right/>
      <top/>
      <bottom style="thin"/>
    </border>
    <border>
      <left style="medium"/>
      <right style="thin"/>
      <top style="thin"/>
      <bottom/>
    </border>
    <border>
      <left/>
      <right/>
      <top style="medium"/>
      <bottom style="thin"/>
    </border>
    <border>
      <left/>
      <right style="medium"/>
      <top style="medium"/>
      <bottom style="thin"/>
    </border>
    <border>
      <left style="thin"/>
      <right style="thin"/>
      <top/>
      <bottom style="thin"/>
    </border>
    <border>
      <left style="thin"/>
      <right style="thin"/>
      <top/>
      <bottom style="medium"/>
    </border>
    <border>
      <left style="thin"/>
      <right/>
      <top style="thin"/>
      <bottom/>
    </border>
    <border>
      <left style="thin"/>
      <right/>
      <top style="medium"/>
      <bottom style="thin"/>
    </border>
    <border>
      <left style="thin"/>
      <right style="thin"/>
      <top style="medium"/>
      <botto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style="thin"/>
      <bottom/>
    </border>
    <border>
      <left style="thin"/>
      <right style="medium"/>
      <top style="thin"/>
      <bottom/>
    </border>
    <border>
      <left style="thin"/>
      <right style="medium"/>
      <top/>
      <bottom/>
    </border>
    <border>
      <left style="thin"/>
      <right style="medium"/>
      <top/>
      <bottom style="thin"/>
    </border>
    <border>
      <left style="medium"/>
      <right/>
      <top/>
      <bottom/>
    </border>
    <border>
      <left/>
      <right style="thin"/>
      <top style="medium"/>
      <bottom style="thin"/>
    </border>
    <border>
      <left/>
      <right/>
      <top/>
      <bottom style="thin"/>
    </border>
    <border>
      <left/>
      <right style="thin"/>
      <top/>
      <bottom style="thin"/>
    </border>
    <border>
      <left style="thin"/>
      <right style="medium"/>
      <top style="medium"/>
      <bottom/>
    </border>
    <border>
      <left/>
      <right style="thin"/>
      <top/>
      <bottom/>
    </border>
    <border>
      <left style="medium"/>
      <right style="thin"/>
      <top/>
      <bottom style="thin">
        <color indexed="8"/>
      </bottom>
    </border>
    <border diagonalUp="1" diagonalDown="1">
      <left/>
      <right style="thin"/>
      <top style="thin"/>
      <bottom style="thin"/>
      <diagonal style="thin"/>
    </border>
    <border>
      <left style="medium"/>
      <right style="thin"/>
      <top style="thin">
        <color indexed="8"/>
      </top>
      <bottom/>
    </border>
    <border>
      <left style="medium"/>
      <right style="thin"/>
      <top/>
      <bottom style="medium"/>
    </border>
    <border>
      <left style="medium"/>
      <right/>
      <top style="medium"/>
      <bottom style="medium"/>
    </border>
    <border>
      <left/>
      <right/>
      <top style="medium"/>
      <bottom style="medium"/>
    </border>
    <border>
      <left/>
      <right style="medium"/>
      <top style="medium"/>
      <bottom style="medium"/>
    </border>
    <border>
      <left style="thin"/>
      <right/>
      <top/>
      <bottom style="medium"/>
    </border>
    <border>
      <left style="medium"/>
      <right style="thin"/>
      <top/>
      <bottom style="medium">
        <color indexed="8"/>
      </bottom>
    </border>
    <border>
      <left style="thin"/>
      <right style="medium"/>
      <top/>
      <bottom style="medium"/>
    </border>
    <border>
      <left style="medium"/>
      <right/>
      <top style="thin"/>
      <bottom style="thin"/>
    </border>
    <border>
      <left/>
      <right/>
      <top style="thin"/>
      <bottom style="thin"/>
    </border>
    <border>
      <left style="medium"/>
      <right/>
      <top style="medium"/>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6" fillId="12"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0" fillId="16" borderId="1" applyNumberFormat="0" applyAlignment="0" applyProtection="0"/>
    <xf numFmtId="0" fontId="31" fillId="0" borderId="2" applyNumberFormat="0" applyFill="0" applyAlignment="0" applyProtection="0"/>
    <xf numFmtId="0" fontId="32" fillId="17" borderId="3" applyNumberFormat="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21" borderId="0" applyNumberFormat="0" applyBorder="0" applyAlignment="0" applyProtection="0"/>
    <xf numFmtId="0" fontId="28"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27" fillId="22" borderId="0" applyNumberFormat="0" applyBorder="0" applyAlignment="0" applyProtection="0"/>
    <xf numFmtId="0" fontId="0" fillId="23" borderId="4" applyNumberFormat="0" applyFont="0" applyAlignment="0" applyProtection="0"/>
    <xf numFmtId="0" fontId="29" fillId="16" borderId="5"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21" fillId="0" borderId="0" applyNumberFormat="0" applyFill="0" applyBorder="0" applyAlignment="0" applyProtection="0"/>
    <xf numFmtId="0" fontId="22" fillId="0" borderId="6" applyNumberFormat="0" applyFill="0" applyAlignment="0" applyProtection="0"/>
    <xf numFmtId="0" fontId="23" fillId="0" borderId="7" applyNumberFormat="0" applyFill="0" applyAlignment="0" applyProtection="0"/>
    <xf numFmtId="0" fontId="24" fillId="0" borderId="8" applyNumberFormat="0" applyFill="0" applyAlignment="0" applyProtection="0"/>
    <xf numFmtId="0" fontId="24" fillId="0" borderId="0" applyNumberFormat="0" applyFill="0" applyBorder="0" applyAlignment="0" applyProtection="0"/>
    <xf numFmtId="0" fontId="35" fillId="0" borderId="9" applyNumberFormat="0" applyFill="0" applyAlignment="0" applyProtection="0"/>
    <xf numFmtId="0" fontId="26" fillId="3" borderId="0" applyNumberFormat="0" applyBorder="0" applyAlignment="0" applyProtection="0"/>
    <xf numFmtId="0" fontId="25" fillId="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319">
    <xf numFmtId="0" fontId="0" fillId="0" borderId="0" xfId="0" applyAlignment="1">
      <alignment/>
    </xf>
    <xf numFmtId="0" fontId="2" fillId="4" borderId="10" xfId="0" applyFont="1" applyFill="1" applyBorder="1" applyAlignment="1">
      <alignment horizontal="center" vertical="center" textRotation="90"/>
    </xf>
    <xf numFmtId="0" fontId="3" fillId="4" borderId="11" xfId="0" applyFont="1" applyFill="1" applyBorder="1" applyAlignment="1">
      <alignment/>
    </xf>
    <xf numFmtId="0" fontId="8" fillId="4" borderId="11" xfId="0" applyFont="1" applyFill="1" applyBorder="1" applyAlignment="1">
      <alignment horizontal="center" vertical="center" textRotation="90" wrapText="1"/>
    </xf>
    <xf numFmtId="0" fontId="0" fillId="4" borderId="11" xfId="0" applyFont="1" applyFill="1" applyBorder="1" applyAlignment="1">
      <alignment/>
    </xf>
    <xf numFmtId="0" fontId="0" fillId="0" borderId="0" xfId="0" applyFont="1" applyBorder="1" applyAlignment="1">
      <alignment/>
    </xf>
    <xf numFmtId="0" fontId="2" fillId="4" borderId="0" xfId="0" applyFont="1" applyFill="1" applyBorder="1" applyAlignment="1">
      <alignment/>
    </xf>
    <xf numFmtId="0" fontId="2" fillId="4" borderId="0" xfId="0" applyFont="1" applyFill="1" applyBorder="1" applyAlignment="1">
      <alignment horizontal="center" vertical="center" textRotation="90" wrapText="1"/>
    </xf>
    <xf numFmtId="0" fontId="2" fillId="4" borderId="12" xfId="0" applyFont="1" applyFill="1" applyBorder="1" applyAlignment="1">
      <alignment/>
    </xf>
    <xf numFmtId="0" fontId="2" fillId="0" borderId="0" xfId="0" applyFont="1" applyBorder="1" applyAlignment="1">
      <alignment/>
    </xf>
    <xf numFmtId="0" fontId="13" fillId="0" borderId="13" xfId="0" applyFont="1" applyFill="1" applyBorder="1" applyAlignment="1">
      <alignment horizontal="center" vertical="center" wrapText="1"/>
    </xf>
    <xf numFmtId="0" fontId="2" fillId="0" borderId="14" xfId="0" applyFont="1" applyFill="1" applyBorder="1" applyAlignment="1">
      <alignment horizontal="center" vertical="center"/>
    </xf>
    <xf numFmtId="0" fontId="13" fillId="0" borderId="14" xfId="0" applyFont="1" applyFill="1" applyBorder="1" applyAlignment="1">
      <alignment horizontal="center" vertical="center" wrapText="1"/>
    </xf>
    <xf numFmtId="0" fontId="2" fillId="0" borderId="13" xfId="0" applyFont="1" applyFill="1" applyBorder="1" applyAlignment="1">
      <alignment horizontal="center" vertical="center"/>
    </xf>
    <xf numFmtId="0" fontId="2" fillId="4" borderId="15" xfId="0" applyFont="1" applyFill="1" applyBorder="1" applyAlignment="1">
      <alignment/>
    </xf>
    <xf numFmtId="0" fontId="14" fillId="4" borderId="16" xfId="0" applyFont="1" applyFill="1" applyBorder="1" applyAlignment="1">
      <alignment horizontal="center" vertical="center"/>
    </xf>
    <xf numFmtId="1" fontId="3" fillId="0" borderId="14" xfId="0" applyNumberFormat="1" applyFont="1" applyBorder="1" applyAlignment="1">
      <alignment horizontal="center" vertical="center"/>
    </xf>
    <xf numFmtId="1" fontId="3" fillId="0" borderId="17" xfId="0" applyNumberFormat="1" applyFont="1" applyBorder="1" applyAlignment="1">
      <alignment horizontal="center" vertical="center"/>
    </xf>
    <xf numFmtId="1" fontId="3" fillId="0" borderId="13" xfId="0" applyNumberFormat="1" applyFont="1" applyBorder="1" applyAlignment="1">
      <alignment horizontal="center" vertical="center"/>
    </xf>
    <xf numFmtId="0" fontId="3" fillId="0" borderId="14" xfId="0" applyFont="1" applyBorder="1" applyAlignment="1">
      <alignment horizontal="center" vertical="center"/>
    </xf>
    <xf numFmtId="0" fontId="3" fillId="24" borderId="18" xfId="0" applyFont="1" applyFill="1" applyBorder="1" applyAlignment="1">
      <alignment horizontal="center" vertical="center"/>
    </xf>
    <xf numFmtId="0" fontId="3" fillId="24" borderId="19" xfId="0" applyFont="1" applyFill="1" applyBorder="1" applyAlignment="1">
      <alignment horizontal="center" vertical="center"/>
    </xf>
    <xf numFmtId="1" fontId="15" fillId="0" borderId="20" xfId="0" applyNumberFormat="1" applyFont="1" applyBorder="1" applyAlignment="1">
      <alignment horizontal="center" vertical="center"/>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3" xfId="0" applyFont="1" applyBorder="1" applyAlignment="1">
      <alignment horizontal="center" vertical="center"/>
    </xf>
    <xf numFmtId="0" fontId="3" fillId="0" borderId="17" xfId="0" applyFont="1" applyBorder="1" applyAlignment="1">
      <alignment horizontal="center" vertical="center"/>
    </xf>
    <xf numFmtId="1" fontId="3" fillId="0" borderId="20" xfId="0" applyNumberFormat="1" applyFont="1" applyBorder="1" applyAlignment="1">
      <alignment horizontal="center" vertical="center"/>
    </xf>
    <xf numFmtId="0" fontId="3" fillId="0" borderId="14" xfId="0" applyNumberFormat="1" applyFont="1" applyBorder="1" applyAlignment="1">
      <alignment horizontal="center" vertical="center"/>
    </xf>
    <xf numFmtId="1" fontId="3" fillId="0" borderId="13" xfId="0" applyNumberFormat="1" applyFont="1" applyFill="1" applyBorder="1" applyAlignment="1">
      <alignment horizontal="center" vertical="center"/>
    </xf>
    <xf numFmtId="1" fontId="3" fillId="0" borderId="14" xfId="0" applyNumberFormat="1" applyFont="1" applyFill="1" applyBorder="1" applyAlignment="1">
      <alignment horizontal="center" vertical="center"/>
    </xf>
    <xf numFmtId="0" fontId="14" fillId="4" borderId="21" xfId="0" applyFont="1" applyFill="1" applyBorder="1" applyAlignment="1">
      <alignment horizontal="center" vertical="center"/>
    </xf>
    <xf numFmtId="1" fontId="3" fillId="0" borderId="22" xfId="0" applyNumberFormat="1" applyFont="1" applyBorder="1" applyAlignment="1">
      <alignment horizontal="center" vertical="center"/>
    </xf>
    <xf numFmtId="1" fontId="3" fillId="0" borderId="23" xfId="0" applyNumberFormat="1"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1" fontId="15" fillId="0" borderId="22" xfId="0" applyNumberFormat="1" applyFont="1" applyBorder="1" applyAlignment="1">
      <alignment horizontal="center" vertical="center"/>
    </xf>
    <xf numFmtId="0" fontId="14" fillId="4" borderId="24" xfId="0" applyFont="1" applyFill="1" applyBorder="1" applyAlignment="1">
      <alignment horizontal="center" vertical="center"/>
    </xf>
    <xf numFmtId="1" fontId="3" fillId="0" borderId="22" xfId="0" applyNumberFormat="1" applyFont="1" applyFill="1" applyBorder="1" applyAlignment="1">
      <alignment horizontal="center" vertical="center"/>
    </xf>
    <xf numFmtId="1" fontId="3" fillId="0" borderId="23" xfId="0" applyNumberFormat="1" applyFont="1" applyFill="1" applyBorder="1" applyAlignment="1">
      <alignment horizontal="center" vertical="center"/>
    </xf>
    <xf numFmtId="1" fontId="3" fillId="0" borderId="24" xfId="0" applyNumberFormat="1" applyFont="1" applyBorder="1" applyAlignment="1">
      <alignment horizontal="center" vertical="center"/>
    </xf>
    <xf numFmtId="1" fontId="15" fillId="0" borderId="25" xfId="0" applyNumberFormat="1" applyFont="1" applyBorder="1" applyAlignment="1">
      <alignment horizontal="center" vertical="center"/>
    </xf>
    <xf numFmtId="0" fontId="3" fillId="0" borderId="22" xfId="0" applyFont="1" applyBorder="1" applyAlignment="1">
      <alignment horizontal="center" vertical="center"/>
    </xf>
    <xf numFmtId="0" fontId="0" fillId="25" borderId="26" xfId="0" applyFont="1" applyFill="1" applyBorder="1" applyAlignment="1">
      <alignment horizontal="justify" vertical="center" wrapText="1"/>
    </xf>
    <xf numFmtId="0" fontId="0" fillId="0" borderId="0" xfId="0" applyAlignment="1">
      <alignment/>
    </xf>
    <xf numFmtId="1" fontId="3" fillId="0" borderId="0" xfId="0" applyNumberFormat="1" applyFont="1" applyBorder="1" applyAlignment="1">
      <alignment horizontal="center"/>
    </xf>
    <xf numFmtId="0" fontId="0" fillId="0" borderId="0" xfId="0" applyFont="1" applyBorder="1" applyAlignment="1">
      <alignment horizontal="center"/>
    </xf>
    <xf numFmtId="0" fontId="15" fillId="0" borderId="0" xfId="0" applyFont="1" applyAlignment="1">
      <alignment/>
    </xf>
    <xf numFmtId="0" fontId="2" fillId="0" borderId="0" xfId="0" applyFont="1" applyBorder="1" applyAlignment="1">
      <alignment/>
    </xf>
    <xf numFmtId="0" fontId="8" fillId="0" borderId="0" xfId="0" applyFont="1" applyBorder="1" applyAlignment="1">
      <alignment/>
    </xf>
    <xf numFmtId="164" fontId="0" fillId="0" borderId="0" xfId="0" applyNumberFormat="1" applyFont="1" applyBorder="1" applyAlignment="1">
      <alignment/>
    </xf>
    <xf numFmtId="2" fontId="8" fillId="0" borderId="0" xfId="0" applyNumberFormat="1" applyFont="1" applyBorder="1" applyAlignment="1">
      <alignment/>
    </xf>
    <xf numFmtId="2" fontId="8" fillId="0" borderId="0" xfId="0" applyNumberFormat="1" applyFont="1" applyBorder="1" applyAlignment="1">
      <alignment horizontal="center"/>
    </xf>
    <xf numFmtId="0" fontId="19" fillId="0" borderId="0" xfId="0" applyFont="1" applyBorder="1" applyAlignment="1">
      <alignment horizontal="center"/>
    </xf>
    <xf numFmtId="0" fontId="2" fillId="0" borderId="0" xfId="0" applyFont="1" applyBorder="1" applyAlignment="1">
      <alignment horizontal="center"/>
    </xf>
    <xf numFmtId="0" fontId="15" fillId="0" borderId="0" xfId="0" applyFont="1" applyBorder="1" applyAlignment="1">
      <alignment/>
    </xf>
    <xf numFmtId="0" fontId="16" fillId="0" borderId="0" xfId="0" applyFont="1" applyBorder="1" applyAlignment="1">
      <alignment/>
    </xf>
    <xf numFmtId="0" fontId="3" fillId="0" borderId="0" xfId="0" applyFont="1" applyBorder="1" applyAlignment="1">
      <alignment/>
    </xf>
    <xf numFmtId="0" fontId="3" fillId="25" borderId="14" xfId="0" applyFont="1" applyFill="1" applyBorder="1" applyAlignment="1">
      <alignment horizontal="center" vertical="center"/>
    </xf>
    <xf numFmtId="0" fontId="3" fillId="25" borderId="13" xfId="0" applyFont="1" applyFill="1" applyBorder="1" applyAlignment="1">
      <alignment horizontal="center" vertical="center"/>
    </xf>
    <xf numFmtId="0" fontId="3" fillId="25" borderId="23" xfId="0" applyFont="1" applyFill="1" applyBorder="1" applyAlignment="1">
      <alignment horizontal="center" vertical="center"/>
    </xf>
    <xf numFmtId="0" fontId="2" fillId="0" borderId="27" xfId="0" applyFont="1" applyFill="1" applyBorder="1" applyAlignment="1">
      <alignment horizontal="center" vertical="center" textRotation="90" wrapText="1"/>
    </xf>
    <xf numFmtId="0" fontId="2" fillId="0" borderId="28" xfId="0" applyFont="1" applyFill="1" applyBorder="1" applyAlignment="1">
      <alignment horizontal="center" vertical="center" textRotation="90" wrapText="1"/>
    </xf>
    <xf numFmtId="0" fontId="2" fillId="0" borderId="29" xfId="0" applyFont="1" applyFill="1" applyBorder="1" applyAlignment="1">
      <alignment horizontal="center" vertical="center" wrapText="1"/>
    </xf>
    <xf numFmtId="0" fontId="2" fillId="0" borderId="30" xfId="0" applyFont="1" applyFill="1" applyBorder="1" applyAlignment="1">
      <alignment horizontal="center" vertical="center" wrapText="1"/>
    </xf>
    <xf numFmtId="0" fontId="2" fillId="0" borderId="31" xfId="0" applyFont="1" applyFill="1" applyBorder="1" applyAlignment="1">
      <alignment horizontal="center" vertical="center" wrapText="1"/>
    </xf>
    <xf numFmtId="0" fontId="2" fillId="0" borderId="32" xfId="0" applyFont="1" applyFill="1" applyBorder="1" applyAlignment="1">
      <alignment horizontal="center" vertical="center" wrapText="1"/>
    </xf>
    <xf numFmtId="0" fontId="2" fillId="11" borderId="10" xfId="0" applyFont="1" applyFill="1" applyBorder="1" applyAlignment="1">
      <alignment horizontal="center" vertical="center" textRotation="90"/>
    </xf>
    <xf numFmtId="0" fontId="3" fillId="11" borderId="11" xfId="0" applyFont="1" applyFill="1" applyBorder="1" applyAlignment="1">
      <alignment/>
    </xf>
    <xf numFmtId="0" fontId="8" fillId="11" borderId="11" xfId="0" applyFont="1" applyFill="1" applyBorder="1" applyAlignment="1">
      <alignment horizontal="center" vertical="center" textRotation="90" wrapText="1"/>
    </xf>
    <xf numFmtId="0" fontId="0" fillId="11" borderId="11" xfId="0" applyFont="1" applyFill="1" applyBorder="1" applyAlignment="1">
      <alignment/>
    </xf>
    <xf numFmtId="0" fontId="2" fillId="11" borderId="0" xfId="0" applyFont="1" applyFill="1" applyBorder="1" applyAlignment="1">
      <alignment/>
    </xf>
    <xf numFmtId="0" fontId="2" fillId="11" borderId="0" xfId="0" applyFont="1" applyFill="1" applyBorder="1" applyAlignment="1">
      <alignment horizontal="center" vertical="center" textRotation="90" wrapText="1"/>
    </xf>
    <xf numFmtId="0" fontId="2" fillId="11" borderId="12" xfId="0" applyFont="1" applyFill="1" applyBorder="1" applyAlignment="1">
      <alignment/>
    </xf>
    <xf numFmtId="0" fontId="2" fillId="0" borderId="20" xfId="0" applyFont="1" applyFill="1" applyBorder="1" applyAlignment="1">
      <alignment horizontal="center" vertical="center"/>
    </xf>
    <xf numFmtId="0" fontId="2" fillId="11" borderId="15" xfId="0" applyFont="1" applyFill="1" applyBorder="1" applyAlignment="1">
      <alignment/>
    </xf>
    <xf numFmtId="0" fontId="14" fillId="4" borderId="16" xfId="0" applyFont="1" applyFill="1" applyBorder="1" applyAlignment="1">
      <alignment horizontal="center" vertical="center"/>
    </xf>
    <xf numFmtId="0" fontId="3" fillId="24" borderId="18" xfId="0" applyFont="1" applyFill="1" applyBorder="1" applyAlignment="1">
      <alignment horizontal="center" vertical="center"/>
    </xf>
    <xf numFmtId="0" fontId="3" fillId="24" borderId="19" xfId="0" applyFont="1" applyFill="1" applyBorder="1" applyAlignment="1">
      <alignment horizontal="center" vertical="center"/>
    </xf>
    <xf numFmtId="0" fontId="3" fillId="24" borderId="33" xfId="0" applyFont="1" applyFill="1" applyBorder="1" applyAlignment="1">
      <alignment horizontal="center" vertical="center"/>
    </xf>
    <xf numFmtId="1" fontId="3" fillId="0" borderId="16" xfId="0" applyNumberFormat="1" applyFont="1" applyBorder="1" applyAlignment="1">
      <alignment horizontal="center" vertical="center"/>
    </xf>
    <xf numFmtId="49" fontId="3" fillId="0" borderId="14" xfId="0" applyNumberFormat="1" applyFont="1" applyBorder="1" applyAlignment="1">
      <alignment horizontal="center" vertical="center"/>
    </xf>
    <xf numFmtId="0" fontId="14" fillId="4" borderId="21" xfId="0" applyFont="1" applyFill="1" applyBorder="1" applyAlignment="1">
      <alignment horizontal="center" vertical="center"/>
    </xf>
    <xf numFmtId="0" fontId="14" fillId="4" borderId="24" xfId="0" applyFont="1" applyFill="1" applyBorder="1" applyAlignment="1">
      <alignment horizontal="center" vertical="center"/>
    </xf>
    <xf numFmtId="1" fontId="3" fillId="0" borderId="21" xfId="0" applyNumberFormat="1" applyFont="1" applyBorder="1" applyAlignment="1">
      <alignment horizontal="center" vertical="center"/>
    </xf>
    <xf numFmtId="1" fontId="0" fillId="0" borderId="0" xfId="0" applyNumberFormat="1" applyAlignment="1">
      <alignment/>
    </xf>
    <xf numFmtId="0" fontId="0" fillId="0" borderId="0" xfId="0" applyFont="1" applyFill="1" applyBorder="1" applyAlignment="1">
      <alignment/>
    </xf>
    <xf numFmtId="0" fontId="20" fillId="0" borderId="14" xfId="0" applyFont="1" applyBorder="1" applyAlignment="1">
      <alignment horizontal="center" vertical="center"/>
    </xf>
    <xf numFmtId="1" fontId="20" fillId="0" borderId="14" xfId="0" applyNumberFormat="1" applyFont="1" applyBorder="1" applyAlignment="1">
      <alignment horizontal="center" vertical="center"/>
    </xf>
    <xf numFmtId="0" fontId="20" fillId="25" borderId="14" xfId="0" applyFont="1" applyFill="1" applyBorder="1" applyAlignment="1">
      <alignment horizontal="center" vertical="center"/>
    </xf>
    <xf numFmtId="0" fontId="20" fillId="25" borderId="14" xfId="0" applyFont="1" applyFill="1" applyBorder="1" applyAlignment="1">
      <alignment horizontal="center" vertical="center" wrapText="1"/>
    </xf>
    <xf numFmtId="0" fontId="20" fillId="4" borderId="14" xfId="0" applyFont="1" applyFill="1" applyBorder="1" applyAlignment="1">
      <alignment horizontal="center" vertical="center"/>
    </xf>
    <xf numFmtId="0" fontId="0" fillId="0" borderId="14" xfId="0" applyBorder="1" applyAlignment="1">
      <alignment/>
    </xf>
    <xf numFmtId="0" fontId="16" fillId="19" borderId="14" xfId="0" applyFont="1" applyFill="1" applyBorder="1" applyAlignment="1">
      <alignment horizontal="center" vertical="center"/>
    </xf>
    <xf numFmtId="0" fontId="20" fillId="0" borderId="34" xfId="0" applyFont="1" applyFill="1" applyBorder="1" applyAlignment="1">
      <alignment horizontal="center" vertical="center"/>
    </xf>
    <xf numFmtId="0" fontId="2" fillId="4" borderId="10" xfId="0" applyFont="1" applyFill="1" applyBorder="1" applyAlignment="1">
      <alignment horizontal="center" vertical="center" textRotation="90"/>
    </xf>
    <xf numFmtId="0" fontId="2" fillId="0" borderId="35" xfId="0" applyFont="1" applyBorder="1" applyAlignment="1">
      <alignment horizontal="center" vertical="center" textRotation="90"/>
    </xf>
    <xf numFmtId="0" fontId="2" fillId="0" borderId="36" xfId="0" applyFont="1" applyBorder="1" applyAlignment="1">
      <alignment horizontal="center" vertical="center" textRotation="90"/>
    </xf>
    <xf numFmtId="0" fontId="2" fillId="0" borderId="37" xfId="0" applyFont="1" applyFill="1" applyBorder="1" applyAlignment="1">
      <alignment horizontal="center" vertical="center" textRotation="90" wrapText="1"/>
    </xf>
    <xf numFmtId="0" fontId="3" fillId="4" borderId="11" xfId="0" applyFont="1" applyFill="1" applyBorder="1" applyAlignment="1">
      <alignment/>
    </xf>
    <xf numFmtId="0" fontId="4" fillId="25" borderId="38" xfId="0" applyFont="1" applyFill="1" applyBorder="1" applyAlignment="1">
      <alignment horizontal="center" vertical="center"/>
    </xf>
    <xf numFmtId="0" fontId="4" fillId="25" borderId="39" xfId="0" applyFont="1" applyFill="1" applyBorder="1" applyAlignment="1">
      <alignment horizontal="center" vertical="center"/>
    </xf>
    <xf numFmtId="0" fontId="8" fillId="4" borderId="11" xfId="0" applyFont="1" applyFill="1" applyBorder="1" applyAlignment="1">
      <alignment horizontal="center" vertical="center" textRotation="90" wrapText="1"/>
    </xf>
    <xf numFmtId="0" fontId="0" fillId="4" borderId="11" xfId="0" applyFont="1" applyFill="1" applyBorder="1" applyAlignment="1">
      <alignment/>
    </xf>
    <xf numFmtId="0" fontId="2" fillId="4" borderId="0" xfId="0" applyFont="1" applyFill="1" applyBorder="1" applyAlignment="1">
      <alignment/>
    </xf>
    <xf numFmtId="0" fontId="2" fillId="4" borderId="0" xfId="0" applyFont="1" applyFill="1" applyBorder="1" applyAlignment="1">
      <alignment horizontal="center" vertical="center" textRotation="90" wrapText="1"/>
    </xf>
    <xf numFmtId="0" fontId="2" fillId="4" borderId="12" xfId="0" applyFont="1" applyFill="1" applyBorder="1" applyAlignment="1">
      <alignment/>
    </xf>
    <xf numFmtId="0" fontId="2" fillId="4" borderId="15" xfId="0" applyFont="1" applyFill="1" applyBorder="1" applyAlignment="1">
      <alignment/>
    </xf>
    <xf numFmtId="0" fontId="3" fillId="24" borderId="16" xfId="0" applyFont="1" applyFill="1" applyBorder="1" applyAlignment="1">
      <alignment horizontal="center" vertical="center"/>
    </xf>
    <xf numFmtId="0" fontId="3" fillId="24" borderId="14" xfId="0" applyFont="1" applyFill="1" applyBorder="1" applyAlignment="1">
      <alignment horizontal="center" vertical="center"/>
    </xf>
    <xf numFmtId="0" fontId="3" fillId="0" borderId="16" xfId="0" applyFont="1" applyBorder="1" applyAlignment="1">
      <alignment horizontal="center" vertical="center"/>
    </xf>
    <xf numFmtId="0" fontId="3" fillId="0" borderId="40" xfId="0" applyFont="1" applyBorder="1" applyAlignment="1">
      <alignment horizontal="center" vertical="center"/>
    </xf>
    <xf numFmtId="0" fontId="3" fillId="0" borderId="41" xfId="0" applyFont="1" applyBorder="1" applyAlignment="1">
      <alignment horizontal="center" vertical="center"/>
    </xf>
    <xf numFmtId="0" fontId="3" fillId="0" borderId="21" xfId="0" applyFont="1" applyBorder="1" applyAlignment="1">
      <alignment horizontal="center" vertical="center"/>
    </xf>
    <xf numFmtId="0" fontId="3" fillId="24" borderId="23" xfId="0" applyFont="1" applyFill="1" applyBorder="1" applyAlignment="1">
      <alignment horizontal="center" vertical="center"/>
    </xf>
    <xf numFmtId="0" fontId="3" fillId="24" borderId="24" xfId="0" applyFont="1" applyFill="1" applyBorder="1" applyAlignment="1">
      <alignment horizontal="center" vertical="center"/>
    </xf>
    <xf numFmtId="0" fontId="0" fillId="24" borderId="0" xfId="0" applyFill="1" applyAlignment="1">
      <alignment/>
    </xf>
    <xf numFmtId="0" fontId="0" fillId="25" borderId="26" xfId="0" applyFont="1" applyFill="1" applyBorder="1" applyAlignment="1">
      <alignment horizontal="justify" vertical="center" wrapText="1"/>
    </xf>
    <xf numFmtId="0" fontId="0" fillId="19" borderId="0" xfId="0" applyFill="1" applyAlignment="1">
      <alignment/>
    </xf>
    <xf numFmtId="0" fontId="0" fillId="19" borderId="0" xfId="0" applyFont="1" applyFill="1" applyBorder="1" applyAlignment="1">
      <alignment/>
    </xf>
    <xf numFmtId="0" fontId="2" fillId="0" borderId="17" xfId="0" applyFont="1" applyBorder="1" applyAlignment="1">
      <alignment horizontal="center" vertical="center" textRotation="90"/>
    </xf>
    <xf numFmtId="0" fontId="2" fillId="0" borderId="13" xfId="0" applyFont="1" applyFill="1" applyBorder="1" applyAlignment="1">
      <alignment horizontal="center" vertical="center" textRotation="90"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42" xfId="0" applyFont="1" applyBorder="1" applyAlignment="1">
      <alignment horizontal="center" vertical="center" textRotation="90"/>
    </xf>
    <xf numFmtId="0" fontId="9" fillId="14" borderId="16" xfId="0" applyFont="1" applyFill="1" applyBorder="1" applyAlignment="1">
      <alignment horizontal="center" vertical="center" wrapText="1"/>
    </xf>
    <xf numFmtId="0" fontId="7" fillId="10" borderId="40" xfId="0" applyFont="1" applyFill="1" applyBorder="1" applyAlignment="1">
      <alignment horizontal="center" vertical="center" wrapText="1"/>
    </xf>
    <xf numFmtId="0" fontId="9" fillId="14" borderId="43" xfId="0" applyFont="1" applyFill="1" applyBorder="1" applyAlignment="1">
      <alignment horizontal="center" vertical="center" wrapText="1"/>
    </xf>
    <xf numFmtId="0" fontId="4" fillId="25" borderId="43" xfId="0" applyFont="1" applyFill="1" applyBorder="1" applyAlignment="1">
      <alignment horizontal="center" vertical="center"/>
    </xf>
    <xf numFmtId="0" fontId="7" fillId="10" borderId="44" xfId="0" applyFont="1" applyFill="1" applyBorder="1" applyAlignment="1">
      <alignment horizontal="center" vertical="center" wrapText="1"/>
    </xf>
    <xf numFmtId="0" fontId="7" fillId="10" borderId="34" xfId="0" applyFont="1" applyFill="1" applyBorder="1" applyAlignment="1">
      <alignment horizontal="center" vertical="center" wrapText="1"/>
    </xf>
    <xf numFmtId="0" fontId="4" fillId="25" borderId="45" xfId="0" applyFont="1" applyFill="1" applyBorder="1" applyAlignment="1">
      <alignment horizontal="center" vertical="center" wrapText="1"/>
    </xf>
    <xf numFmtId="0" fontId="4" fillId="25" borderId="46" xfId="0" applyFont="1" applyFill="1" applyBorder="1" applyAlignment="1">
      <alignment horizontal="center" vertical="center" wrapText="1"/>
    </xf>
    <xf numFmtId="0" fontId="4" fillId="25" borderId="47" xfId="0" applyFont="1" applyFill="1" applyBorder="1" applyAlignment="1">
      <alignment horizontal="center" vertical="center" wrapText="1"/>
    </xf>
    <xf numFmtId="0" fontId="4" fillId="25" borderId="45" xfId="0" applyFont="1" applyFill="1" applyBorder="1" applyAlignment="1">
      <alignment horizontal="center" vertical="center"/>
    </xf>
    <xf numFmtId="0" fontId="4" fillId="25" borderId="46" xfId="0" applyFont="1" applyFill="1" applyBorder="1" applyAlignment="1">
      <alignment horizontal="center" vertical="center"/>
    </xf>
    <xf numFmtId="0" fontId="4" fillId="25" borderId="47" xfId="0" applyFont="1" applyFill="1" applyBorder="1" applyAlignment="1">
      <alignment horizontal="center" vertical="center"/>
    </xf>
    <xf numFmtId="0" fontId="2" fillId="0" borderId="48" xfId="0" applyFont="1" applyBorder="1" applyAlignment="1">
      <alignment horizontal="center" vertical="center" textRotation="90"/>
    </xf>
    <xf numFmtId="0" fontId="2" fillId="0" borderId="34" xfId="0" applyFont="1" applyBorder="1" applyAlignment="1">
      <alignment horizontal="center" vertical="center" textRotation="90"/>
    </xf>
    <xf numFmtId="0" fontId="2" fillId="0" borderId="40" xfId="0" applyFont="1" applyBorder="1" applyAlignment="1">
      <alignment horizontal="center" vertical="center" textRotation="90"/>
    </xf>
    <xf numFmtId="0" fontId="2" fillId="0" borderId="42"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49" xfId="0" applyFont="1" applyBorder="1" applyAlignment="1">
      <alignment horizontal="center" vertical="center" textRotation="90"/>
    </xf>
    <xf numFmtId="0" fontId="2" fillId="0" borderId="50" xfId="0" applyFont="1" applyBorder="1" applyAlignment="1">
      <alignment horizontal="center" vertical="center" textRotation="90"/>
    </xf>
    <xf numFmtId="0" fontId="2" fillId="0" borderId="51" xfId="0" applyFont="1" applyBorder="1" applyAlignment="1">
      <alignment horizontal="center" vertical="center" textRotation="90"/>
    </xf>
    <xf numFmtId="0" fontId="10" fillId="11" borderId="52" xfId="0" applyFont="1" applyFill="1" applyBorder="1" applyAlignment="1">
      <alignment horizontal="center" vertical="center"/>
    </xf>
    <xf numFmtId="0" fontId="10" fillId="11" borderId="32" xfId="0" applyFont="1" applyFill="1" applyBorder="1" applyAlignment="1">
      <alignment horizontal="center" vertical="center"/>
    </xf>
    <xf numFmtId="164" fontId="4" fillId="25" borderId="45" xfId="0" applyNumberFormat="1" applyFont="1" applyFill="1" applyBorder="1" applyAlignment="1">
      <alignment horizontal="center" vertical="center"/>
    </xf>
    <xf numFmtId="164" fontId="4" fillId="25" borderId="46" xfId="0" applyNumberFormat="1" applyFont="1" applyFill="1" applyBorder="1" applyAlignment="1">
      <alignment horizontal="center" vertical="center"/>
    </xf>
    <xf numFmtId="164" fontId="4" fillId="25" borderId="47" xfId="0" applyNumberFormat="1" applyFont="1" applyFill="1" applyBorder="1" applyAlignment="1">
      <alignment horizontal="center" vertical="center"/>
    </xf>
    <xf numFmtId="0" fontId="6" fillId="10" borderId="53" xfId="0" applyFont="1" applyFill="1" applyBorder="1" applyAlignment="1">
      <alignment horizontal="center" vertical="center" textRotation="90" wrapText="1"/>
    </xf>
    <xf numFmtId="0" fontId="6" fillId="10" borderId="20" xfId="0" applyFont="1" applyFill="1" applyBorder="1" applyAlignment="1">
      <alignment horizontal="center" vertical="center" textRotation="90" wrapText="1"/>
    </xf>
    <xf numFmtId="0" fontId="12" fillId="11" borderId="52"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4" xfId="0" applyFont="1" applyBorder="1" applyAlignment="1">
      <alignment horizontal="center" vertical="center" textRotation="90"/>
    </xf>
    <xf numFmtId="0" fontId="2" fillId="0" borderId="14" xfId="0" applyFont="1" applyBorder="1" applyAlignment="1">
      <alignment horizontal="center" vertical="center"/>
    </xf>
    <xf numFmtId="0" fontId="2" fillId="0" borderId="54" xfId="0" applyFont="1" applyFill="1" applyBorder="1" applyAlignment="1">
      <alignment horizontal="center" vertical="center" wrapText="1"/>
    </xf>
    <xf numFmtId="0" fontId="2" fillId="0" borderId="55" xfId="0" applyFont="1" applyFill="1" applyBorder="1" applyAlignment="1">
      <alignment horizontal="center" vertical="center" wrapText="1"/>
    </xf>
    <xf numFmtId="0" fontId="2" fillId="0" borderId="16" xfId="0" applyFont="1" applyBorder="1" applyAlignment="1">
      <alignment horizontal="center" vertical="center" textRotation="90"/>
    </xf>
    <xf numFmtId="164" fontId="2" fillId="0" borderId="14" xfId="0" applyNumberFormat="1" applyFont="1" applyBorder="1" applyAlignment="1">
      <alignment horizontal="center" vertical="center"/>
    </xf>
    <xf numFmtId="0" fontId="7" fillId="10" borderId="56" xfId="0" applyFont="1" applyFill="1" applyBorder="1" applyAlignment="1">
      <alignment horizontal="center" vertical="center" wrapText="1"/>
    </xf>
    <xf numFmtId="0" fontId="7" fillId="10" borderId="50" xfId="0" applyFont="1" applyFill="1" applyBorder="1" applyAlignment="1">
      <alignment horizontal="center" vertical="center" wrapText="1"/>
    </xf>
    <xf numFmtId="0" fontId="7" fillId="10" borderId="51" xfId="0" applyFont="1" applyFill="1" applyBorder="1" applyAlignment="1">
      <alignment horizontal="center" vertical="center" wrapText="1"/>
    </xf>
    <xf numFmtId="1" fontId="3" fillId="0" borderId="14" xfId="0" applyNumberFormat="1" applyFont="1" applyBorder="1" applyAlignment="1">
      <alignment horizontal="center" vertical="center"/>
    </xf>
    <xf numFmtId="1" fontId="3" fillId="0" borderId="13" xfId="0" applyNumberFormat="1" applyFont="1" applyBorder="1" applyAlignment="1">
      <alignment horizontal="center" vertical="center"/>
    </xf>
    <xf numFmtId="0" fontId="10" fillId="11" borderId="37" xfId="0" applyFont="1" applyFill="1" applyBorder="1" applyAlignment="1">
      <alignment horizontal="center" vertical="center"/>
    </xf>
    <xf numFmtId="0" fontId="10" fillId="11" borderId="27" xfId="0" applyFont="1" applyFill="1" applyBorder="1" applyAlignment="1">
      <alignment horizontal="center" vertical="center"/>
    </xf>
    <xf numFmtId="0" fontId="10" fillId="11" borderId="28" xfId="0" applyFont="1" applyFill="1" applyBorder="1" applyAlignment="1">
      <alignment horizontal="center" vertical="center"/>
    </xf>
    <xf numFmtId="0" fontId="10" fillId="11" borderId="42" xfId="0" applyFont="1" applyFill="1" applyBorder="1" applyAlignment="1">
      <alignment horizontal="center" vertical="center"/>
    </xf>
    <xf numFmtId="0" fontId="10" fillId="11" borderId="35" xfId="0" applyFont="1" applyFill="1" applyBorder="1" applyAlignment="1">
      <alignment horizontal="center" vertical="center"/>
    </xf>
    <xf numFmtId="0" fontId="10" fillId="11" borderId="36" xfId="0" applyFont="1" applyFill="1" applyBorder="1" applyAlignment="1">
      <alignment horizontal="center" vertical="center"/>
    </xf>
    <xf numFmtId="0" fontId="13" fillId="0" borderId="16" xfId="0" applyFont="1" applyFill="1" applyBorder="1" applyAlignment="1">
      <alignment horizontal="center" vertical="center" wrapText="1"/>
    </xf>
    <xf numFmtId="0" fontId="13" fillId="0" borderId="20" xfId="0" applyFont="1" applyFill="1" applyBorder="1" applyAlignment="1">
      <alignment horizontal="center" vertical="center" wrapText="1"/>
    </xf>
    <xf numFmtId="0" fontId="2" fillId="0" borderId="16" xfId="0" applyFont="1" applyFill="1" applyBorder="1" applyAlignment="1">
      <alignment horizontal="center" vertical="center"/>
    </xf>
    <xf numFmtId="0" fontId="2" fillId="0" borderId="20" xfId="0" applyFont="1" applyFill="1" applyBorder="1" applyAlignment="1">
      <alignment horizontal="center" vertical="center"/>
    </xf>
    <xf numFmtId="164" fontId="2" fillId="0" borderId="48" xfId="0" applyNumberFormat="1" applyFont="1" applyBorder="1" applyAlignment="1">
      <alignment horizontal="center" vertical="center" textRotation="90"/>
    </xf>
    <xf numFmtId="164" fontId="2" fillId="0" borderId="34" xfId="0" applyNumberFormat="1" applyFont="1" applyBorder="1" applyAlignment="1">
      <alignment horizontal="center" vertical="center" textRotation="90"/>
    </xf>
    <xf numFmtId="164" fontId="2" fillId="0" borderId="40" xfId="0" applyNumberFormat="1" applyFont="1" applyBorder="1" applyAlignment="1">
      <alignment horizontal="center" vertical="center" textRotation="90"/>
    </xf>
    <xf numFmtId="0" fontId="2" fillId="0" borderId="35" xfId="0" applyFont="1" applyBorder="1" applyAlignment="1">
      <alignment horizontal="center" vertical="center"/>
    </xf>
    <xf numFmtId="0" fontId="2" fillId="0" borderId="0" xfId="0" applyFont="1" applyBorder="1" applyAlignment="1">
      <alignment horizontal="center" vertical="center"/>
    </xf>
    <xf numFmtId="0" fontId="2" fillId="0" borderId="57" xfId="0" applyFont="1" applyBorder="1" applyAlignment="1">
      <alignment horizontal="center" vertical="center"/>
    </xf>
    <xf numFmtId="0" fontId="2" fillId="0" borderId="37" xfId="0" applyFont="1" applyFill="1" applyBorder="1" applyAlignment="1">
      <alignment horizontal="center" vertical="center" textRotation="90"/>
    </xf>
    <xf numFmtId="0" fontId="2" fillId="0" borderId="27" xfId="0" applyFont="1" applyFill="1" applyBorder="1" applyAlignment="1">
      <alignment horizontal="center" vertical="center" textRotation="90"/>
    </xf>
    <xf numFmtId="0" fontId="2" fillId="0" borderId="28" xfId="0" applyFont="1" applyFill="1" applyBorder="1" applyAlignment="1">
      <alignment horizontal="center" vertical="center" textRotation="90"/>
    </xf>
    <xf numFmtId="164" fontId="2" fillId="0" borderId="14" xfId="0" applyNumberFormat="1" applyFont="1" applyBorder="1" applyAlignment="1">
      <alignment horizontal="center" vertical="center" textRotation="90"/>
    </xf>
    <xf numFmtId="0" fontId="9" fillId="14" borderId="56" xfId="0" applyFont="1" applyFill="1" applyBorder="1" applyAlignment="1">
      <alignment horizontal="center" vertical="center" wrapText="1"/>
    </xf>
    <xf numFmtId="0" fontId="9" fillId="14" borderId="50" xfId="0" applyFont="1" applyFill="1" applyBorder="1" applyAlignment="1">
      <alignment horizontal="center" vertical="center" wrapText="1"/>
    </xf>
    <xf numFmtId="0" fontId="9" fillId="14" borderId="51" xfId="0" applyFont="1" applyFill="1" applyBorder="1" applyAlignment="1">
      <alignment horizontal="center" vertical="center" wrapText="1"/>
    </xf>
    <xf numFmtId="0" fontId="4" fillId="11" borderId="45" xfId="0" applyFont="1" applyFill="1" applyBorder="1" applyAlignment="1">
      <alignment horizontal="center" vertical="center"/>
    </xf>
    <xf numFmtId="0" fontId="4" fillId="11" borderId="43" xfId="0" applyFont="1" applyFill="1" applyBorder="1" applyAlignment="1">
      <alignment horizontal="center" vertical="center"/>
    </xf>
    <xf numFmtId="1" fontId="4" fillId="11" borderId="16" xfId="0" applyNumberFormat="1" applyFont="1" applyFill="1" applyBorder="1" applyAlignment="1">
      <alignment horizontal="center" vertical="center"/>
    </xf>
    <xf numFmtId="0" fontId="6" fillId="11" borderId="37" xfId="0" applyFont="1" applyFill="1" applyBorder="1" applyAlignment="1">
      <alignment horizontal="center" vertical="center"/>
    </xf>
    <xf numFmtId="0" fontId="6" fillId="11" borderId="28" xfId="0" applyFont="1" applyFill="1" applyBorder="1" applyAlignment="1">
      <alignment horizontal="center" vertical="center"/>
    </xf>
    <xf numFmtId="1" fontId="16" fillId="0" borderId="14" xfId="0" applyNumberFormat="1" applyFont="1" applyBorder="1" applyAlignment="1">
      <alignment horizontal="center" vertical="center"/>
    </xf>
    <xf numFmtId="1" fontId="17" fillId="0" borderId="42" xfId="0" applyNumberFormat="1" applyFont="1" applyBorder="1" applyAlignment="1">
      <alignment horizontal="center"/>
    </xf>
    <xf numFmtId="1" fontId="17" fillId="0" borderId="36" xfId="0" applyNumberFormat="1" applyFont="1" applyBorder="1" applyAlignment="1">
      <alignment horizontal="center"/>
    </xf>
    <xf numFmtId="0" fontId="6" fillId="11" borderId="58" xfId="0" applyFont="1" applyFill="1" applyBorder="1" applyAlignment="1">
      <alignment horizontal="center" vertical="center"/>
    </xf>
    <xf numFmtId="1" fontId="17" fillId="0" borderId="49" xfId="0" applyNumberFormat="1" applyFont="1" applyBorder="1" applyAlignment="1">
      <alignment horizontal="center"/>
    </xf>
    <xf numFmtId="1" fontId="17" fillId="0" borderId="51" xfId="0" applyNumberFormat="1" applyFont="1" applyBorder="1" applyAlignment="1">
      <alignment horizontal="center"/>
    </xf>
    <xf numFmtId="0" fontId="6" fillId="11" borderId="13" xfId="0" applyFont="1" applyFill="1" applyBorder="1" applyAlignment="1">
      <alignment horizontal="center" vertical="center"/>
    </xf>
    <xf numFmtId="1" fontId="16" fillId="0" borderId="42" xfId="0" applyNumberFormat="1" applyFont="1" applyBorder="1" applyAlignment="1">
      <alignment horizontal="center" vertical="center" wrapText="1"/>
    </xf>
    <xf numFmtId="1" fontId="16" fillId="0" borderId="36" xfId="0" applyNumberFormat="1" applyFont="1" applyBorder="1" applyAlignment="1">
      <alignment horizontal="center" vertical="center" wrapText="1"/>
    </xf>
    <xf numFmtId="1" fontId="3" fillId="0" borderId="16" xfId="0" applyNumberFormat="1" applyFont="1" applyBorder="1" applyAlignment="1">
      <alignment horizontal="center" vertical="center"/>
    </xf>
    <xf numFmtId="1" fontId="3" fillId="0" borderId="20" xfId="0" applyNumberFormat="1" applyFont="1" applyBorder="1" applyAlignment="1">
      <alignment horizontal="center" vertical="center"/>
    </xf>
    <xf numFmtId="0" fontId="3" fillId="24" borderId="33" xfId="0" applyFont="1" applyFill="1" applyBorder="1" applyAlignment="1">
      <alignment horizontal="center" vertical="center"/>
    </xf>
    <xf numFmtId="0" fontId="3" fillId="24" borderId="59" xfId="0" applyFont="1" applyFill="1" applyBorder="1" applyAlignment="1">
      <alignment horizontal="center" vertical="center"/>
    </xf>
    <xf numFmtId="0" fontId="6" fillId="11" borderId="60" xfId="0" applyFont="1" applyFill="1" applyBorder="1" applyAlignment="1">
      <alignment horizontal="center" vertical="center"/>
    </xf>
    <xf numFmtId="1" fontId="16" fillId="0" borderId="16" xfId="0" applyNumberFormat="1" applyFont="1" applyBorder="1" applyAlignment="1">
      <alignment horizontal="center" vertical="center"/>
    </xf>
    <xf numFmtId="0" fontId="6" fillId="11" borderId="61" xfId="0" applyFont="1" applyFill="1" applyBorder="1" applyAlignment="1">
      <alignment horizontal="center" vertical="center"/>
    </xf>
    <xf numFmtId="0" fontId="18" fillId="25" borderId="62" xfId="0" applyFont="1" applyFill="1" applyBorder="1" applyAlignment="1">
      <alignment horizontal="justify" vertical="center" wrapText="1"/>
    </xf>
    <xf numFmtId="0" fontId="18" fillId="25" borderId="63" xfId="0" applyFont="1" applyFill="1" applyBorder="1" applyAlignment="1">
      <alignment horizontal="justify" vertical="center" wrapText="1"/>
    </xf>
    <xf numFmtId="0" fontId="18" fillId="25" borderId="64" xfId="0" applyFont="1" applyFill="1" applyBorder="1" applyAlignment="1">
      <alignment horizontal="justify" vertical="center" wrapText="1"/>
    </xf>
    <xf numFmtId="0" fontId="0" fillId="25" borderId="62" xfId="0" applyFont="1" applyFill="1" applyBorder="1" applyAlignment="1">
      <alignment horizontal="justify" vertical="center" wrapText="1"/>
    </xf>
    <xf numFmtId="0" fontId="0" fillId="25" borderId="63" xfId="0" applyFont="1" applyFill="1" applyBorder="1" applyAlignment="1">
      <alignment horizontal="justify" vertical="center" wrapText="1"/>
    </xf>
    <xf numFmtId="0" fontId="0" fillId="25" borderId="64" xfId="0" applyFont="1" applyFill="1" applyBorder="1" applyAlignment="1">
      <alignment horizontal="justify" vertical="center" wrapText="1"/>
    </xf>
    <xf numFmtId="1" fontId="17" fillId="0" borderId="65" xfId="0" applyNumberFormat="1" applyFont="1" applyBorder="1" applyAlignment="1">
      <alignment horizontal="center"/>
    </xf>
    <xf numFmtId="0" fontId="6" fillId="11" borderId="66" xfId="0" applyFont="1" applyFill="1" applyBorder="1" applyAlignment="1">
      <alignment horizontal="center" vertical="center"/>
    </xf>
    <xf numFmtId="1" fontId="16" fillId="0" borderId="23" xfId="0" applyNumberFormat="1" applyFont="1" applyBorder="1" applyAlignment="1">
      <alignment horizontal="center" vertical="center"/>
    </xf>
    <xf numFmtId="1" fontId="17" fillId="0" borderId="67" xfId="0" applyNumberFormat="1" applyFont="1" applyBorder="1" applyAlignment="1">
      <alignment horizontal="center"/>
    </xf>
    <xf numFmtId="0" fontId="6" fillId="11" borderId="22" xfId="0" applyFont="1" applyFill="1" applyBorder="1" applyAlignment="1">
      <alignment horizontal="center" vertical="center"/>
    </xf>
    <xf numFmtId="1" fontId="4" fillId="11" borderId="21" xfId="0" applyNumberFormat="1" applyFont="1" applyFill="1" applyBorder="1" applyAlignment="1">
      <alignment horizontal="center" vertical="center"/>
    </xf>
    <xf numFmtId="1" fontId="16" fillId="0" borderId="21" xfId="0" applyNumberFormat="1" applyFont="1" applyBorder="1" applyAlignment="1">
      <alignment horizontal="center" vertical="center"/>
    </xf>
    <xf numFmtId="0" fontId="6" fillId="4" borderId="37" xfId="0" applyFont="1" applyFill="1" applyBorder="1" applyAlignment="1">
      <alignment horizontal="center" vertical="center"/>
    </xf>
    <xf numFmtId="0" fontId="6" fillId="4" borderId="61" xfId="0" applyFont="1" applyFill="1" applyBorder="1" applyAlignment="1">
      <alignment horizontal="center" vertical="center"/>
    </xf>
    <xf numFmtId="0" fontId="18" fillId="25" borderId="62" xfId="0" applyFont="1" applyFill="1" applyBorder="1" applyAlignment="1">
      <alignment horizontal="justify" vertical="center" wrapText="1"/>
    </xf>
    <xf numFmtId="0" fontId="18" fillId="25" borderId="63" xfId="0" applyFont="1" applyFill="1" applyBorder="1" applyAlignment="1">
      <alignment horizontal="justify" vertical="center" wrapText="1"/>
    </xf>
    <xf numFmtId="0" fontId="18" fillId="25" borderId="64" xfId="0" applyFont="1" applyFill="1" applyBorder="1" applyAlignment="1">
      <alignment horizontal="justify" vertical="center" wrapText="1"/>
    </xf>
    <xf numFmtId="0" fontId="6" fillId="4" borderId="37" xfId="0" applyNumberFormat="1" applyFont="1" applyFill="1" applyBorder="1" applyAlignment="1">
      <alignment horizontal="center" vertical="center"/>
    </xf>
    <xf numFmtId="0" fontId="0" fillId="0" borderId="61" xfId="0" applyBorder="1" applyAlignment="1">
      <alignment horizontal="center" vertical="center"/>
    </xf>
    <xf numFmtId="1" fontId="4" fillId="4" borderId="16" xfId="0" applyNumberFormat="1" applyFont="1" applyFill="1" applyBorder="1" applyAlignment="1">
      <alignment horizontal="center" vertical="center"/>
    </xf>
    <xf numFmtId="1" fontId="4" fillId="4" borderId="21" xfId="0" applyNumberFormat="1" applyFont="1" applyFill="1" applyBorder="1" applyAlignment="1">
      <alignment horizontal="center" vertical="center"/>
    </xf>
    <xf numFmtId="0" fontId="18" fillId="25" borderId="62" xfId="0" applyFont="1" applyFill="1" applyBorder="1" applyAlignment="1">
      <alignment horizontal="justify" vertical="center" wrapText="1"/>
    </xf>
    <xf numFmtId="0" fontId="0" fillId="25" borderId="62" xfId="0" applyFont="1" applyFill="1" applyBorder="1" applyAlignment="1">
      <alignment horizontal="justify" vertical="center" wrapText="1"/>
    </xf>
    <xf numFmtId="0" fontId="0" fillId="25" borderId="63" xfId="0" applyFont="1" applyFill="1" applyBorder="1" applyAlignment="1">
      <alignment horizontal="justify" vertical="center" wrapText="1"/>
    </xf>
    <xf numFmtId="0" fontId="0" fillId="25" borderId="64" xfId="0" applyFont="1" applyFill="1" applyBorder="1" applyAlignment="1">
      <alignment horizontal="justify" vertical="center" wrapText="1"/>
    </xf>
    <xf numFmtId="0" fontId="4" fillId="25" borderId="45" xfId="0" applyFont="1" applyFill="1" applyBorder="1" applyAlignment="1">
      <alignment horizontal="center" vertical="center"/>
    </xf>
    <xf numFmtId="0" fontId="4" fillId="25" borderId="46" xfId="0" applyFont="1" applyFill="1" applyBorder="1" applyAlignment="1">
      <alignment horizontal="center" vertical="center"/>
    </xf>
    <xf numFmtId="0" fontId="4" fillId="25" borderId="47" xfId="0" applyFont="1" applyFill="1" applyBorder="1" applyAlignment="1">
      <alignment horizontal="center" vertical="center"/>
    </xf>
    <xf numFmtId="164" fontId="4" fillId="25" borderId="45" xfId="0" applyNumberFormat="1" applyFont="1" applyFill="1" applyBorder="1" applyAlignment="1">
      <alignment horizontal="center" vertical="center"/>
    </xf>
    <xf numFmtId="164" fontId="4" fillId="25" borderId="46" xfId="0" applyNumberFormat="1" applyFont="1" applyFill="1" applyBorder="1" applyAlignment="1">
      <alignment horizontal="center" vertical="center"/>
    </xf>
    <xf numFmtId="164" fontId="4" fillId="25" borderId="47" xfId="0" applyNumberFormat="1" applyFont="1" applyFill="1" applyBorder="1" applyAlignment="1">
      <alignment horizontal="center" vertical="center"/>
    </xf>
    <xf numFmtId="0" fontId="6" fillId="10" borderId="53" xfId="0" applyFont="1" applyFill="1" applyBorder="1" applyAlignment="1">
      <alignment horizontal="center" vertical="center" textRotation="90" wrapText="1"/>
    </xf>
    <xf numFmtId="0" fontId="6" fillId="10" borderId="20" xfId="0" applyFont="1" applyFill="1" applyBorder="1" applyAlignment="1">
      <alignment horizontal="center" vertical="center" textRotation="90" wrapText="1"/>
    </xf>
    <xf numFmtId="0" fontId="4" fillId="4" borderId="45" xfId="0" applyFont="1" applyFill="1" applyBorder="1" applyAlignment="1">
      <alignment horizontal="center" vertical="center"/>
    </xf>
    <xf numFmtId="0" fontId="4" fillId="4" borderId="43" xfId="0" applyFont="1" applyFill="1" applyBorder="1" applyAlignment="1">
      <alignment horizontal="center" vertical="center"/>
    </xf>
    <xf numFmtId="0" fontId="10" fillId="4" borderId="52" xfId="0" applyFont="1" applyFill="1" applyBorder="1" applyAlignment="1">
      <alignment horizontal="center" vertical="center"/>
    </xf>
    <xf numFmtId="0" fontId="12" fillId="4" borderId="52" xfId="0" applyFont="1" applyFill="1" applyBorder="1" applyAlignment="1">
      <alignment horizontal="center" vertical="center"/>
    </xf>
    <xf numFmtId="0" fontId="4" fillId="25" borderId="45" xfId="0" applyFont="1" applyFill="1" applyBorder="1" applyAlignment="1">
      <alignment horizontal="center" vertical="center" wrapText="1"/>
    </xf>
    <xf numFmtId="0" fontId="4" fillId="25" borderId="46" xfId="0" applyFont="1" applyFill="1" applyBorder="1" applyAlignment="1">
      <alignment horizontal="center" vertical="center" wrapText="1"/>
    </xf>
    <xf numFmtId="0" fontId="4" fillId="25" borderId="47" xfId="0" applyFont="1" applyFill="1" applyBorder="1" applyAlignment="1">
      <alignment horizontal="center" vertical="center" wrapText="1"/>
    </xf>
    <xf numFmtId="0" fontId="2" fillId="0" borderId="29" xfId="0" applyFont="1" applyFill="1" applyBorder="1" applyAlignment="1">
      <alignment horizontal="center" vertical="center" wrapText="1"/>
    </xf>
    <xf numFmtId="0" fontId="7" fillId="10" borderId="44" xfId="0" applyFont="1" applyFill="1" applyBorder="1" applyAlignment="1">
      <alignment horizontal="center" vertical="center" wrapText="1"/>
    </xf>
    <xf numFmtId="0" fontId="7" fillId="10" borderId="34" xfId="0" applyFont="1" applyFill="1" applyBorder="1" applyAlignment="1">
      <alignment horizontal="center" vertical="center" wrapText="1"/>
    </xf>
    <xf numFmtId="0" fontId="7" fillId="10" borderId="40" xfId="0" applyFont="1" applyFill="1" applyBorder="1" applyAlignment="1">
      <alignment horizontal="center" vertical="center" wrapText="1"/>
    </xf>
    <xf numFmtId="0" fontId="9" fillId="14" borderId="56" xfId="0" applyFont="1" applyFill="1" applyBorder="1" applyAlignment="1">
      <alignment horizontal="center" vertical="center" wrapText="1"/>
    </xf>
    <xf numFmtId="0" fontId="9" fillId="14" borderId="50" xfId="0" applyFont="1" applyFill="1" applyBorder="1" applyAlignment="1">
      <alignment horizontal="center" vertical="center" wrapText="1"/>
    </xf>
    <xf numFmtId="0" fontId="9" fillId="14" borderId="51"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2" fillId="0" borderId="42" xfId="0" applyFont="1" applyBorder="1" applyAlignment="1">
      <alignment horizontal="center" vertical="center"/>
    </xf>
    <xf numFmtId="0" fontId="10" fillId="4" borderId="32" xfId="0" applyFont="1" applyFill="1" applyBorder="1" applyAlignment="1">
      <alignment horizontal="center" vertical="center"/>
    </xf>
    <xf numFmtId="0" fontId="9" fillId="14" borderId="43" xfId="0" applyFont="1" applyFill="1" applyBorder="1" applyAlignment="1">
      <alignment horizontal="center" vertical="center" wrapText="1"/>
    </xf>
    <xf numFmtId="0" fontId="9" fillId="14" borderId="16" xfId="0" applyFont="1" applyFill="1" applyBorder="1" applyAlignment="1">
      <alignment horizontal="center" vertical="center" wrapText="1"/>
    </xf>
    <xf numFmtId="0" fontId="11" fillId="0" borderId="13" xfId="0" applyFont="1" applyFill="1" applyBorder="1" applyAlignment="1">
      <alignment horizontal="center" vertical="center" wrapText="1"/>
    </xf>
    <xf numFmtId="0" fontId="11" fillId="0" borderId="14" xfId="0" applyFont="1" applyBorder="1" applyAlignment="1">
      <alignment horizontal="center" vertical="center"/>
    </xf>
    <xf numFmtId="0" fontId="10" fillId="4" borderId="37" xfId="0" applyFont="1" applyFill="1" applyBorder="1" applyAlignment="1">
      <alignment horizontal="center" vertical="center"/>
    </xf>
    <xf numFmtId="0" fontId="10" fillId="4" borderId="27" xfId="0" applyFont="1" applyFill="1" applyBorder="1" applyAlignment="1">
      <alignment horizontal="center" vertical="center"/>
    </xf>
    <xf numFmtId="0" fontId="10" fillId="4" borderId="28" xfId="0" applyFont="1" applyFill="1" applyBorder="1" applyAlignment="1">
      <alignment horizontal="center" vertical="center"/>
    </xf>
    <xf numFmtId="0" fontId="10" fillId="4" borderId="42" xfId="0" applyFont="1" applyFill="1" applyBorder="1" applyAlignment="1">
      <alignment horizontal="center" vertical="center"/>
    </xf>
    <xf numFmtId="0" fontId="10" fillId="4" borderId="35" xfId="0" applyFont="1" applyFill="1" applyBorder="1" applyAlignment="1">
      <alignment horizontal="center" vertical="center"/>
    </xf>
    <xf numFmtId="0" fontId="10" fillId="4" borderId="36" xfId="0" applyFont="1" applyFill="1" applyBorder="1" applyAlignment="1">
      <alignment horizontal="center" vertical="center"/>
    </xf>
    <xf numFmtId="0" fontId="7" fillId="10" borderId="56" xfId="0" applyFont="1" applyFill="1" applyBorder="1" applyAlignment="1">
      <alignment horizontal="center" vertical="center" wrapText="1"/>
    </xf>
    <xf numFmtId="0" fontId="7" fillId="10" borderId="50" xfId="0" applyFont="1" applyFill="1" applyBorder="1" applyAlignment="1">
      <alignment horizontal="center" vertical="center" wrapText="1"/>
    </xf>
    <xf numFmtId="0" fontId="7" fillId="10" borderId="51" xfId="0" applyFont="1" applyFill="1" applyBorder="1" applyAlignment="1">
      <alignment horizontal="center" vertical="center" wrapText="1"/>
    </xf>
    <xf numFmtId="0" fontId="6" fillId="4" borderId="28" xfId="0" applyFont="1" applyFill="1" applyBorder="1" applyAlignment="1">
      <alignment horizontal="center" vertical="center"/>
    </xf>
    <xf numFmtId="0" fontId="0" fillId="0" borderId="28" xfId="0" applyBorder="1" applyAlignment="1">
      <alignment horizontal="center" vertical="center"/>
    </xf>
    <xf numFmtId="0" fontId="6" fillId="4" borderId="37" xfId="0" applyNumberFormat="1" applyFont="1" applyFill="1" applyBorder="1" applyAlignment="1">
      <alignment horizontal="center" vertical="center"/>
    </xf>
    <xf numFmtId="1" fontId="4" fillId="4" borderId="16" xfId="0" applyNumberFormat="1" applyFont="1" applyFill="1" applyBorder="1" applyAlignment="1">
      <alignment horizontal="center" vertical="center"/>
    </xf>
    <xf numFmtId="1" fontId="4" fillId="4" borderId="21" xfId="0" applyNumberFormat="1" applyFont="1" applyFill="1" applyBorder="1" applyAlignment="1">
      <alignment horizontal="center" vertical="center"/>
    </xf>
    <xf numFmtId="0" fontId="18" fillId="25" borderId="52" xfId="0" applyFont="1" applyFill="1" applyBorder="1" applyAlignment="1">
      <alignment horizontal="center" vertical="center" wrapText="1"/>
    </xf>
    <xf numFmtId="0" fontId="18" fillId="25" borderId="0" xfId="0" applyFont="1" applyFill="1" applyBorder="1" applyAlignment="1">
      <alignment horizontal="center" vertical="center" wrapText="1"/>
    </xf>
    <xf numFmtId="1" fontId="17" fillId="0" borderId="42" xfId="0" applyNumberFormat="1" applyFont="1" applyBorder="1" applyAlignment="1">
      <alignment horizontal="center" vertical="center"/>
    </xf>
    <xf numFmtId="1" fontId="17" fillId="0" borderId="65" xfId="0" applyNumberFormat="1" applyFont="1" applyBorder="1" applyAlignment="1">
      <alignment horizontal="center" vertical="center"/>
    </xf>
    <xf numFmtId="0" fontId="6" fillId="4" borderId="37" xfId="0" applyFont="1" applyFill="1" applyBorder="1" applyAlignment="1">
      <alignment horizontal="center" vertical="center"/>
    </xf>
    <xf numFmtId="0" fontId="6" fillId="4" borderId="28" xfId="0" applyFont="1" applyFill="1" applyBorder="1" applyAlignment="1">
      <alignment horizontal="center" vertical="center"/>
    </xf>
    <xf numFmtId="0" fontId="3" fillId="0" borderId="68" xfId="0" applyFont="1" applyBorder="1" applyAlignment="1">
      <alignment horizontal="center" vertical="center"/>
    </xf>
    <xf numFmtId="0" fontId="3" fillId="0" borderId="20" xfId="0" applyFont="1" applyBorder="1" applyAlignment="1">
      <alignment horizontal="center" vertical="center"/>
    </xf>
    <xf numFmtId="0" fontId="3" fillId="0" borderId="16" xfId="0" applyFont="1" applyBorder="1" applyAlignment="1">
      <alignment horizontal="center" vertical="center"/>
    </xf>
    <xf numFmtId="1" fontId="17" fillId="0" borderId="36" xfId="0" applyNumberFormat="1" applyFont="1" applyBorder="1" applyAlignment="1">
      <alignment horizontal="center" vertical="center"/>
    </xf>
    <xf numFmtId="0" fontId="6" fillId="4" borderId="61" xfId="0" applyFont="1" applyFill="1" applyBorder="1" applyAlignment="1">
      <alignment horizontal="center" vertical="center"/>
    </xf>
    <xf numFmtId="1" fontId="3" fillId="0" borderId="69" xfId="0" applyNumberFormat="1" applyFont="1" applyBorder="1" applyAlignment="1">
      <alignment horizontal="center" vertical="center"/>
    </xf>
    <xf numFmtId="1" fontId="3" fillId="0" borderId="68" xfId="0" applyNumberFormat="1" applyFont="1" applyBorder="1" applyAlignment="1">
      <alignment horizontal="center" vertical="center"/>
    </xf>
    <xf numFmtId="0" fontId="3" fillId="0" borderId="69" xfId="0" applyFont="1" applyBorder="1" applyAlignment="1">
      <alignment horizontal="center" vertical="center"/>
    </xf>
    <xf numFmtId="0" fontId="6" fillId="4" borderId="27" xfId="0" applyFont="1" applyFill="1" applyBorder="1" applyAlignment="1">
      <alignment horizontal="center" vertical="center"/>
    </xf>
    <xf numFmtId="0" fontId="3" fillId="24" borderId="68" xfId="0" applyFont="1" applyFill="1" applyBorder="1" applyAlignment="1">
      <alignment horizontal="center" vertical="center"/>
    </xf>
    <xf numFmtId="0" fontId="3" fillId="24" borderId="20" xfId="0" applyFont="1" applyFill="1" applyBorder="1" applyAlignment="1">
      <alignment horizontal="center" vertical="center"/>
    </xf>
    <xf numFmtId="0" fontId="3" fillId="24" borderId="16" xfId="0" applyFont="1" applyFill="1" applyBorder="1" applyAlignment="1">
      <alignment horizontal="center" vertical="center"/>
    </xf>
    <xf numFmtId="0" fontId="10" fillId="4" borderId="52" xfId="0" applyFont="1" applyFill="1" applyBorder="1" applyAlignment="1">
      <alignment horizontal="center" vertical="center"/>
    </xf>
    <xf numFmtId="0" fontId="10" fillId="4" borderId="32" xfId="0" applyFont="1" applyFill="1" applyBorder="1" applyAlignment="1">
      <alignment horizontal="center" vertical="center"/>
    </xf>
    <xf numFmtId="0" fontId="10" fillId="4" borderId="37" xfId="0" applyFont="1" applyFill="1" applyBorder="1" applyAlignment="1">
      <alignment horizontal="center" vertical="center"/>
    </xf>
    <xf numFmtId="0" fontId="10" fillId="4" borderId="27" xfId="0" applyFont="1" applyFill="1" applyBorder="1" applyAlignment="1">
      <alignment horizontal="center" vertical="center"/>
    </xf>
    <xf numFmtId="0" fontId="10" fillId="4" borderId="28" xfId="0" applyFont="1" applyFill="1" applyBorder="1" applyAlignment="1">
      <alignment horizontal="center" vertical="center"/>
    </xf>
    <xf numFmtId="0" fontId="10" fillId="4" borderId="42" xfId="0" applyFont="1" applyFill="1" applyBorder="1" applyAlignment="1">
      <alignment horizontal="center" vertical="center"/>
    </xf>
    <xf numFmtId="0" fontId="10" fillId="4" borderId="35" xfId="0" applyFont="1" applyFill="1" applyBorder="1" applyAlignment="1">
      <alignment horizontal="center" vertical="center"/>
    </xf>
    <xf numFmtId="0" fontId="10" fillId="4" borderId="36" xfId="0" applyFont="1" applyFill="1" applyBorder="1" applyAlignment="1">
      <alignment horizontal="center" vertical="center"/>
    </xf>
    <xf numFmtId="0" fontId="2" fillId="0" borderId="42" xfId="0" applyFont="1" applyFill="1" applyBorder="1" applyAlignment="1">
      <alignment horizontal="center" vertical="center"/>
    </xf>
    <xf numFmtId="0" fontId="2" fillId="0" borderId="31" xfId="0" applyFont="1" applyFill="1" applyBorder="1" applyAlignment="1">
      <alignment horizontal="center" vertical="center"/>
    </xf>
    <xf numFmtId="0" fontId="2" fillId="0" borderId="35" xfId="0" applyFont="1" applyFill="1" applyBorder="1" applyAlignment="1">
      <alignment horizontal="center" vertical="center"/>
    </xf>
    <xf numFmtId="0" fontId="2" fillId="0" borderId="57" xfId="0" applyFont="1" applyFill="1" applyBorder="1" applyAlignment="1">
      <alignment horizontal="center" vertical="center"/>
    </xf>
    <xf numFmtId="0" fontId="2" fillId="0" borderId="36" xfId="0" applyFont="1" applyFill="1" applyBorder="1" applyAlignment="1">
      <alignment horizontal="center" vertical="center"/>
    </xf>
    <xf numFmtId="0" fontId="2" fillId="0" borderId="55" xfId="0" applyFont="1" applyFill="1" applyBorder="1" applyAlignment="1">
      <alignment horizontal="center" vertical="center"/>
    </xf>
    <xf numFmtId="0" fontId="12" fillId="4" borderId="52" xfId="0" applyFont="1" applyFill="1" applyBorder="1" applyAlignment="1">
      <alignment horizontal="center" vertical="center"/>
    </xf>
    <xf numFmtId="0" fontId="4" fillId="25" borderId="70" xfId="0" applyFont="1" applyFill="1" applyBorder="1" applyAlignment="1">
      <alignment horizontal="center" vertical="center"/>
    </xf>
    <xf numFmtId="0" fontId="4" fillId="25" borderId="38" xfId="0" applyFont="1" applyFill="1" applyBorder="1" applyAlignment="1">
      <alignment horizontal="center" vertical="center"/>
    </xf>
    <xf numFmtId="0" fontId="4" fillId="4" borderId="45" xfId="0" applyFont="1" applyFill="1" applyBorder="1" applyAlignment="1">
      <alignment horizontal="center" vertical="center"/>
    </xf>
    <xf numFmtId="0" fontId="4" fillId="4" borderId="43" xfId="0" applyFont="1" applyFill="1" applyBorder="1" applyAlignment="1">
      <alignment horizontal="center" vertical="center"/>
    </xf>
    <xf numFmtId="0" fontId="2" fillId="24" borderId="14" xfId="0" applyFont="1" applyFill="1" applyBorder="1" applyAlignment="1">
      <alignment horizontal="center" vertical="center" textRotation="90"/>
    </xf>
    <xf numFmtId="0" fontId="2" fillId="24" borderId="16" xfId="0" applyFont="1" applyFill="1" applyBorder="1" applyAlignment="1">
      <alignment horizontal="center" vertical="center" textRotation="90"/>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Q98"/>
  <sheetViews>
    <sheetView tabSelected="1" zoomScalePageLayoutView="0" workbookViewId="0" topLeftCell="DB1">
      <selection activeCell="DF5" sqref="DF5"/>
    </sheetView>
  </sheetViews>
  <sheetFormatPr defaultColWidth="81.7109375" defaultRowHeight="12.75"/>
  <cols>
    <col min="1" max="1" width="23.7109375" style="9" customWidth="1"/>
    <col min="2" max="2" width="16.421875" style="57" customWidth="1"/>
    <col min="3" max="7" width="7.140625" style="5" customWidth="1"/>
    <col min="8" max="8" width="9.421875" style="5" customWidth="1"/>
    <col min="9" max="13" width="7.140625" style="46" customWidth="1"/>
    <col min="14" max="14" width="9.421875" style="49" customWidth="1"/>
    <col min="15" max="17" width="7.140625" style="50" customWidth="1"/>
    <col min="18" max="18" width="9.421875" style="49" customWidth="1"/>
    <col min="19" max="20" width="7.140625" style="5" customWidth="1"/>
    <col min="21" max="21" width="9.421875" style="49" customWidth="1"/>
    <col min="22" max="23" width="7.140625" style="50" customWidth="1"/>
    <col min="24" max="24" width="9.421875" style="49" customWidth="1"/>
    <col min="25" max="26" width="7.140625" style="50" customWidth="1"/>
    <col min="27" max="27" width="9.421875" style="49" customWidth="1"/>
    <col min="28" max="28" width="7.140625" style="5" customWidth="1"/>
    <col min="29" max="29" width="9.421875" style="5" customWidth="1"/>
    <col min="30" max="30" width="7.140625" style="5" customWidth="1"/>
    <col min="31" max="31" width="9.421875" style="51" customWidth="1"/>
    <col min="32" max="32" width="7.140625" style="46" customWidth="1"/>
    <col min="33" max="33" width="9.421875" style="5" customWidth="1"/>
    <col min="34" max="34" width="7.140625" style="5" customWidth="1"/>
    <col min="35" max="35" width="9.421875" style="46" customWidth="1"/>
    <col min="36" max="36" width="7.140625" style="46" customWidth="1"/>
    <col min="37" max="37" width="9.421875" style="52" customWidth="1"/>
    <col min="38" max="38" width="14.140625" style="53" customWidth="1"/>
    <col min="39" max="39" width="14.140625" style="5" customWidth="1"/>
    <col min="40" max="40" width="23.7109375" style="9" customWidth="1"/>
    <col min="41" max="41" width="16.421875" style="5" customWidth="1"/>
    <col min="42" max="44" width="7.140625" style="5" customWidth="1"/>
    <col min="45" max="45" width="9.421875" style="46" customWidth="1"/>
    <col min="46" max="48" width="7.140625" style="46" customWidth="1"/>
    <col min="49" max="49" width="9.421875" style="46" customWidth="1"/>
    <col min="50" max="52" width="7.140625" style="46" customWidth="1"/>
    <col min="53" max="53" width="9.421875" style="5" customWidth="1"/>
    <col min="54" max="56" width="7.140625" style="5" customWidth="1"/>
    <col min="57" max="57" width="9.421875" style="5" customWidth="1"/>
    <col min="58" max="60" width="7.140625" style="5" customWidth="1"/>
    <col min="61" max="61" width="9.421875" style="5" customWidth="1"/>
    <col min="62" max="67" width="3.421875" style="5" customWidth="1"/>
    <col min="68" max="68" width="9.421875" style="5" customWidth="1"/>
    <col min="69" max="69" width="14.140625" style="55" customWidth="1"/>
    <col min="70" max="70" width="14.140625" style="56" customWidth="1"/>
    <col min="71" max="71" width="18.8515625" style="5" customWidth="1"/>
    <col min="72" max="72" width="23.7109375" style="9" customWidth="1"/>
    <col min="73" max="73" width="14.140625" style="5" customWidth="1"/>
    <col min="74" max="74" width="7.140625" style="5" customWidth="1"/>
    <col min="75" max="75" width="9.421875" style="5" customWidth="1"/>
    <col min="76" max="76" width="7.140625" style="5" customWidth="1"/>
    <col min="77" max="77" width="9.421875" style="5" customWidth="1"/>
    <col min="78" max="82" width="7.140625" style="5" customWidth="1"/>
    <col min="83" max="83" width="9.421875" style="5" customWidth="1"/>
    <col min="84" max="88" width="7.140625" style="5" customWidth="1"/>
    <col min="89" max="89" width="9.421875" style="5" customWidth="1"/>
    <col min="90" max="94" width="7.140625" style="5" customWidth="1"/>
    <col min="95" max="95" width="9.421875" style="5" customWidth="1"/>
    <col min="96" max="96" width="7.140625" style="5" customWidth="1"/>
    <col min="97" max="97" width="9.421875" style="5" customWidth="1"/>
    <col min="98" max="98" width="7.140625" style="5" customWidth="1"/>
    <col min="99" max="99" width="9.421875" style="5" customWidth="1"/>
    <col min="100" max="100" width="7.140625" style="5" customWidth="1"/>
    <col min="101" max="101" width="9.421875" style="5" customWidth="1"/>
    <col min="102" max="102" width="7.140625" style="5" customWidth="1"/>
    <col min="103" max="103" width="9.421875" style="5" customWidth="1"/>
    <col min="104" max="105" width="14.140625" style="5" customWidth="1"/>
    <col min="106" max="106" width="26.00390625" style="5" customWidth="1"/>
    <col min="107" max="107" width="23.7109375" style="9" customWidth="1"/>
    <col min="108" max="108" width="18.8515625" style="5" customWidth="1"/>
    <col min="109" max="109" width="20.140625" style="5" customWidth="1"/>
    <col min="110" max="115" width="3.421875" style="5" customWidth="1"/>
    <col min="116" max="16384" width="81.7109375" style="5" customWidth="1"/>
  </cols>
  <sheetData>
    <row r="1" spans="1:108" ht="81" customHeight="1">
      <c r="A1" s="67"/>
      <c r="B1" s="68"/>
      <c r="C1" s="134" t="s">
        <v>90</v>
      </c>
      <c r="D1" s="135"/>
      <c r="E1" s="135"/>
      <c r="F1" s="135"/>
      <c r="G1" s="135"/>
      <c r="H1" s="135"/>
      <c r="I1" s="135"/>
      <c r="J1" s="135"/>
      <c r="K1" s="135"/>
      <c r="L1" s="135"/>
      <c r="M1" s="135"/>
      <c r="N1" s="135"/>
      <c r="O1" s="135"/>
      <c r="P1" s="135"/>
      <c r="Q1" s="135"/>
      <c r="R1" s="135"/>
      <c r="S1" s="135"/>
      <c r="T1" s="135"/>
      <c r="U1" s="136"/>
      <c r="V1" s="148" t="s">
        <v>91</v>
      </c>
      <c r="W1" s="149"/>
      <c r="X1" s="149"/>
      <c r="Y1" s="149"/>
      <c r="Z1" s="149"/>
      <c r="AA1" s="149"/>
      <c r="AB1" s="149"/>
      <c r="AC1" s="150"/>
      <c r="AD1" s="134" t="s">
        <v>92</v>
      </c>
      <c r="AE1" s="135"/>
      <c r="AF1" s="135"/>
      <c r="AG1" s="135"/>
      <c r="AH1" s="135"/>
      <c r="AI1" s="135"/>
      <c r="AJ1" s="135"/>
      <c r="AK1" s="136"/>
      <c r="AL1" s="151" t="s">
        <v>5</v>
      </c>
      <c r="AM1" s="162" t="s">
        <v>6</v>
      </c>
      <c r="AN1" s="67"/>
      <c r="AO1" s="69"/>
      <c r="AP1" s="131" t="s">
        <v>93</v>
      </c>
      <c r="AQ1" s="132"/>
      <c r="AR1" s="132"/>
      <c r="AS1" s="132"/>
      <c r="AT1" s="132"/>
      <c r="AU1" s="132"/>
      <c r="AV1" s="132"/>
      <c r="AW1" s="132"/>
      <c r="AX1" s="132"/>
      <c r="AY1" s="132"/>
      <c r="AZ1" s="132"/>
      <c r="BA1" s="133"/>
      <c r="BB1" s="134" t="s">
        <v>8</v>
      </c>
      <c r="BC1" s="135"/>
      <c r="BD1" s="135"/>
      <c r="BE1" s="135"/>
      <c r="BF1" s="135"/>
      <c r="BG1" s="135"/>
      <c r="BH1" s="135"/>
      <c r="BI1" s="135"/>
      <c r="BJ1" s="135"/>
      <c r="BK1" s="135"/>
      <c r="BL1" s="135"/>
      <c r="BM1" s="135"/>
      <c r="BN1" s="135"/>
      <c r="BO1" s="128"/>
      <c r="BP1" s="136"/>
      <c r="BQ1" s="151" t="s">
        <v>9</v>
      </c>
      <c r="BR1" s="129" t="s">
        <v>10</v>
      </c>
      <c r="BS1" s="127" t="s">
        <v>11</v>
      </c>
      <c r="BT1" s="67"/>
      <c r="BU1" s="70"/>
      <c r="BV1" s="131" t="s">
        <v>12</v>
      </c>
      <c r="BW1" s="132"/>
      <c r="BX1" s="132"/>
      <c r="BY1" s="133"/>
      <c r="BZ1" s="134" t="s">
        <v>13</v>
      </c>
      <c r="CA1" s="135"/>
      <c r="CB1" s="135"/>
      <c r="CC1" s="135"/>
      <c r="CD1" s="135"/>
      <c r="CE1" s="135"/>
      <c r="CF1" s="135"/>
      <c r="CG1" s="135"/>
      <c r="CH1" s="135"/>
      <c r="CI1" s="135"/>
      <c r="CJ1" s="135"/>
      <c r="CK1" s="135"/>
      <c r="CL1" s="135"/>
      <c r="CM1" s="135"/>
      <c r="CN1" s="135"/>
      <c r="CO1" s="135"/>
      <c r="CP1" s="135"/>
      <c r="CQ1" s="136"/>
      <c r="CR1" s="134" t="s">
        <v>14</v>
      </c>
      <c r="CS1" s="135"/>
      <c r="CT1" s="135"/>
      <c r="CU1" s="135"/>
      <c r="CV1" s="135"/>
      <c r="CW1" s="135"/>
      <c r="CX1" s="135"/>
      <c r="CY1" s="136"/>
      <c r="CZ1" s="151" t="s">
        <v>15</v>
      </c>
      <c r="DA1" s="129" t="s">
        <v>16</v>
      </c>
      <c r="DB1" s="187" t="s">
        <v>17</v>
      </c>
      <c r="DC1" s="190" t="s">
        <v>18</v>
      </c>
      <c r="DD1" s="191"/>
    </row>
    <row r="2" spans="1:108" s="9" customFormat="1" ht="70.5" customHeight="1">
      <c r="A2" s="146" t="s">
        <v>19</v>
      </c>
      <c r="B2" s="71"/>
      <c r="C2" s="154" t="s">
        <v>20</v>
      </c>
      <c r="D2" s="155"/>
      <c r="E2" s="155"/>
      <c r="F2" s="155"/>
      <c r="G2" s="155"/>
      <c r="H2" s="156" t="s">
        <v>21</v>
      </c>
      <c r="I2" s="157" t="s">
        <v>22</v>
      </c>
      <c r="J2" s="157"/>
      <c r="K2" s="157"/>
      <c r="L2" s="157"/>
      <c r="M2" s="157"/>
      <c r="N2" s="156" t="s">
        <v>21</v>
      </c>
      <c r="O2" s="157" t="s">
        <v>94</v>
      </c>
      <c r="P2" s="157"/>
      <c r="Q2" s="157"/>
      <c r="R2" s="156" t="s">
        <v>21</v>
      </c>
      <c r="S2" s="157" t="s">
        <v>23</v>
      </c>
      <c r="T2" s="157"/>
      <c r="U2" s="120" t="s">
        <v>21</v>
      </c>
      <c r="V2" s="154" t="s">
        <v>24</v>
      </c>
      <c r="W2" s="155"/>
      <c r="X2" s="156" t="s">
        <v>21</v>
      </c>
      <c r="Y2" s="155" t="s">
        <v>25</v>
      </c>
      <c r="Z2" s="155"/>
      <c r="AA2" s="156" t="s">
        <v>21</v>
      </c>
      <c r="AB2" s="157" t="s">
        <v>26</v>
      </c>
      <c r="AC2" s="120" t="s">
        <v>21</v>
      </c>
      <c r="AD2" s="121" t="s">
        <v>27</v>
      </c>
      <c r="AE2" s="156" t="s">
        <v>21</v>
      </c>
      <c r="AF2" s="156" t="s">
        <v>28</v>
      </c>
      <c r="AG2" s="156" t="s">
        <v>21</v>
      </c>
      <c r="AH2" s="186" t="s">
        <v>29</v>
      </c>
      <c r="AI2" s="156" t="s">
        <v>21</v>
      </c>
      <c r="AJ2" s="156" t="s">
        <v>30</v>
      </c>
      <c r="AK2" s="120" t="s">
        <v>21</v>
      </c>
      <c r="AL2" s="152"/>
      <c r="AM2" s="163"/>
      <c r="AN2" s="146" t="s">
        <v>19</v>
      </c>
      <c r="AO2" s="72"/>
      <c r="AP2" s="122" t="s">
        <v>31</v>
      </c>
      <c r="AQ2" s="123"/>
      <c r="AR2" s="123"/>
      <c r="AS2" s="124" t="s">
        <v>21</v>
      </c>
      <c r="AT2" s="123" t="s">
        <v>32</v>
      </c>
      <c r="AU2" s="123"/>
      <c r="AV2" s="123"/>
      <c r="AW2" s="137" t="s">
        <v>21</v>
      </c>
      <c r="AX2" s="157" t="s">
        <v>23</v>
      </c>
      <c r="AY2" s="157"/>
      <c r="AZ2" s="157"/>
      <c r="BA2" s="143" t="s">
        <v>21</v>
      </c>
      <c r="BB2" s="122" t="s">
        <v>31</v>
      </c>
      <c r="BC2" s="123"/>
      <c r="BD2" s="123"/>
      <c r="BE2" s="137" t="s">
        <v>21</v>
      </c>
      <c r="BF2" s="161" t="s">
        <v>32</v>
      </c>
      <c r="BG2" s="161"/>
      <c r="BH2" s="161"/>
      <c r="BI2" s="137" t="s">
        <v>21</v>
      </c>
      <c r="BJ2" s="140" t="s">
        <v>23</v>
      </c>
      <c r="BK2" s="141"/>
      <c r="BL2" s="141"/>
      <c r="BM2" s="141"/>
      <c r="BN2" s="141"/>
      <c r="BO2" s="142"/>
      <c r="BP2" s="143" t="s">
        <v>21</v>
      </c>
      <c r="BQ2" s="152"/>
      <c r="BR2" s="130"/>
      <c r="BS2" s="125"/>
      <c r="BT2" s="146" t="s">
        <v>19</v>
      </c>
      <c r="BU2" s="73"/>
      <c r="BV2" s="98" t="s">
        <v>33</v>
      </c>
      <c r="BW2" s="156" t="s">
        <v>21</v>
      </c>
      <c r="BX2" s="156" t="s">
        <v>34</v>
      </c>
      <c r="BY2" s="120" t="s">
        <v>21</v>
      </c>
      <c r="BZ2" s="63" t="s">
        <v>95</v>
      </c>
      <c r="CA2" s="64"/>
      <c r="CB2" s="64"/>
      <c r="CC2" s="64"/>
      <c r="CD2" s="65"/>
      <c r="CE2" s="156" t="s">
        <v>21</v>
      </c>
      <c r="CF2" s="140" t="s">
        <v>96</v>
      </c>
      <c r="CG2" s="141"/>
      <c r="CH2" s="141"/>
      <c r="CI2" s="141"/>
      <c r="CJ2" s="142"/>
      <c r="CK2" s="156" t="s">
        <v>21</v>
      </c>
      <c r="CL2" s="140" t="s">
        <v>23</v>
      </c>
      <c r="CM2" s="141"/>
      <c r="CN2" s="141"/>
      <c r="CO2" s="141"/>
      <c r="CP2" s="142"/>
      <c r="CQ2" s="120" t="s">
        <v>21</v>
      </c>
      <c r="CR2" s="183" t="s">
        <v>24</v>
      </c>
      <c r="CS2" s="137" t="s">
        <v>21</v>
      </c>
      <c r="CT2" s="137" t="s">
        <v>35</v>
      </c>
      <c r="CU2" s="137" t="s">
        <v>21</v>
      </c>
      <c r="CV2" s="177" t="s">
        <v>36</v>
      </c>
      <c r="CW2" s="137" t="s">
        <v>21</v>
      </c>
      <c r="CX2" s="177" t="s">
        <v>37</v>
      </c>
      <c r="CY2" s="143" t="s">
        <v>21</v>
      </c>
      <c r="CZ2" s="152"/>
      <c r="DA2" s="130"/>
      <c r="DB2" s="188"/>
      <c r="DC2" s="167" t="s">
        <v>19</v>
      </c>
      <c r="DD2" s="170" t="s">
        <v>38</v>
      </c>
    </row>
    <row r="3" spans="1:108" s="9" customFormat="1" ht="27.75" customHeight="1">
      <c r="A3" s="153"/>
      <c r="B3" s="71"/>
      <c r="C3" s="154"/>
      <c r="D3" s="155"/>
      <c r="E3" s="155"/>
      <c r="F3" s="155"/>
      <c r="G3" s="155"/>
      <c r="H3" s="156"/>
      <c r="I3" s="157"/>
      <c r="J3" s="157"/>
      <c r="K3" s="157"/>
      <c r="L3" s="157"/>
      <c r="M3" s="157"/>
      <c r="N3" s="156"/>
      <c r="O3" s="157"/>
      <c r="P3" s="157"/>
      <c r="Q3" s="157"/>
      <c r="R3" s="156"/>
      <c r="S3" s="157"/>
      <c r="T3" s="157"/>
      <c r="U3" s="120"/>
      <c r="V3" s="154"/>
      <c r="W3" s="155"/>
      <c r="X3" s="156"/>
      <c r="Y3" s="155"/>
      <c r="Z3" s="155"/>
      <c r="AA3" s="156"/>
      <c r="AB3" s="157"/>
      <c r="AC3" s="120"/>
      <c r="AD3" s="121"/>
      <c r="AE3" s="156"/>
      <c r="AF3" s="156"/>
      <c r="AG3" s="156"/>
      <c r="AH3" s="186"/>
      <c r="AI3" s="156"/>
      <c r="AJ3" s="156"/>
      <c r="AK3" s="120"/>
      <c r="AL3" s="152"/>
      <c r="AM3" s="163"/>
      <c r="AN3" s="146"/>
      <c r="AO3" s="72"/>
      <c r="AP3" s="122"/>
      <c r="AQ3" s="123"/>
      <c r="AR3" s="123"/>
      <c r="AS3" s="96"/>
      <c r="AT3" s="123"/>
      <c r="AU3" s="123"/>
      <c r="AV3" s="123"/>
      <c r="AW3" s="138"/>
      <c r="AX3" s="157"/>
      <c r="AY3" s="157"/>
      <c r="AZ3" s="157"/>
      <c r="BA3" s="144"/>
      <c r="BB3" s="10" t="s">
        <v>39</v>
      </c>
      <c r="BC3" s="11"/>
      <c r="BD3" s="12" t="s">
        <v>40</v>
      </c>
      <c r="BE3" s="138"/>
      <c r="BF3" s="12" t="s">
        <v>39</v>
      </c>
      <c r="BG3" s="11"/>
      <c r="BH3" s="12" t="s">
        <v>40</v>
      </c>
      <c r="BI3" s="138"/>
      <c r="BJ3" s="173" t="s">
        <v>39</v>
      </c>
      <c r="BK3" s="174"/>
      <c r="BL3" s="175"/>
      <c r="BM3" s="176"/>
      <c r="BN3" s="173" t="s">
        <v>40</v>
      </c>
      <c r="BO3" s="174"/>
      <c r="BP3" s="144"/>
      <c r="BQ3" s="152"/>
      <c r="BR3" s="130"/>
      <c r="BS3" s="125"/>
      <c r="BT3" s="146"/>
      <c r="BU3" s="73"/>
      <c r="BV3" s="61"/>
      <c r="BW3" s="156"/>
      <c r="BX3" s="156"/>
      <c r="BY3" s="120"/>
      <c r="BZ3" s="66"/>
      <c r="CA3" s="158"/>
      <c r="CB3" s="158"/>
      <c r="CC3" s="158"/>
      <c r="CD3" s="159"/>
      <c r="CE3" s="156"/>
      <c r="CF3" s="180"/>
      <c r="CG3" s="181"/>
      <c r="CH3" s="181"/>
      <c r="CI3" s="181"/>
      <c r="CJ3" s="182"/>
      <c r="CK3" s="156"/>
      <c r="CL3" s="180"/>
      <c r="CM3" s="181"/>
      <c r="CN3" s="181"/>
      <c r="CO3" s="181"/>
      <c r="CP3" s="182"/>
      <c r="CQ3" s="120"/>
      <c r="CR3" s="184"/>
      <c r="CS3" s="138"/>
      <c r="CT3" s="138"/>
      <c r="CU3" s="138"/>
      <c r="CV3" s="178"/>
      <c r="CW3" s="138"/>
      <c r="CX3" s="178"/>
      <c r="CY3" s="144"/>
      <c r="CZ3" s="152"/>
      <c r="DA3" s="130"/>
      <c r="DB3" s="188"/>
      <c r="DC3" s="168"/>
      <c r="DD3" s="171"/>
    </row>
    <row r="4" spans="1:108" s="9" customFormat="1" ht="27.75" customHeight="1">
      <c r="A4" s="153"/>
      <c r="B4" s="71"/>
      <c r="C4" s="154"/>
      <c r="D4" s="155"/>
      <c r="E4" s="155"/>
      <c r="F4" s="155"/>
      <c r="G4" s="155"/>
      <c r="H4" s="156"/>
      <c r="I4" s="157"/>
      <c r="J4" s="157"/>
      <c r="K4" s="157"/>
      <c r="L4" s="157"/>
      <c r="M4" s="157"/>
      <c r="N4" s="156"/>
      <c r="O4" s="157"/>
      <c r="P4" s="157"/>
      <c r="Q4" s="157"/>
      <c r="R4" s="156"/>
      <c r="S4" s="157"/>
      <c r="T4" s="157"/>
      <c r="U4" s="120"/>
      <c r="V4" s="154"/>
      <c r="W4" s="155"/>
      <c r="X4" s="156"/>
      <c r="Y4" s="155"/>
      <c r="Z4" s="155"/>
      <c r="AA4" s="156"/>
      <c r="AB4" s="157"/>
      <c r="AC4" s="120"/>
      <c r="AD4" s="121"/>
      <c r="AE4" s="156"/>
      <c r="AF4" s="156"/>
      <c r="AG4" s="156"/>
      <c r="AH4" s="186"/>
      <c r="AI4" s="156"/>
      <c r="AJ4" s="156"/>
      <c r="AK4" s="120"/>
      <c r="AL4" s="152"/>
      <c r="AM4" s="164"/>
      <c r="AN4" s="146"/>
      <c r="AO4" s="72"/>
      <c r="AP4" s="13" t="s">
        <v>41</v>
      </c>
      <c r="AQ4" s="11" t="s">
        <v>42</v>
      </c>
      <c r="AR4" s="11" t="s">
        <v>47</v>
      </c>
      <c r="AS4" s="97"/>
      <c r="AT4" s="11" t="s">
        <v>41</v>
      </c>
      <c r="AU4" s="11" t="s">
        <v>42</v>
      </c>
      <c r="AV4" s="11" t="s">
        <v>47</v>
      </c>
      <c r="AW4" s="139"/>
      <c r="AX4" s="11" t="s">
        <v>41</v>
      </c>
      <c r="AY4" s="11" t="s">
        <v>42</v>
      </c>
      <c r="AZ4" s="11" t="s">
        <v>47</v>
      </c>
      <c r="BA4" s="145"/>
      <c r="BB4" s="13" t="s">
        <v>43</v>
      </c>
      <c r="BC4" s="11" t="s">
        <v>44</v>
      </c>
      <c r="BD4" s="11" t="s">
        <v>45</v>
      </c>
      <c r="BE4" s="139"/>
      <c r="BF4" s="11" t="s">
        <v>43</v>
      </c>
      <c r="BG4" s="11" t="s">
        <v>44</v>
      </c>
      <c r="BH4" s="11" t="s">
        <v>45</v>
      </c>
      <c r="BI4" s="139"/>
      <c r="BJ4" s="11" t="s">
        <v>43</v>
      </c>
      <c r="BK4" s="11" t="s">
        <v>44</v>
      </c>
      <c r="BL4" s="11" t="s">
        <v>45</v>
      </c>
      <c r="BM4" s="11" t="s">
        <v>97</v>
      </c>
      <c r="BN4" s="11" t="s">
        <v>98</v>
      </c>
      <c r="BO4" s="11" t="s">
        <v>99</v>
      </c>
      <c r="BP4" s="145"/>
      <c r="BQ4" s="152"/>
      <c r="BR4" s="126"/>
      <c r="BS4" s="125"/>
      <c r="BT4" s="147"/>
      <c r="BU4" s="75"/>
      <c r="BV4" s="62"/>
      <c r="BW4" s="156"/>
      <c r="BX4" s="156"/>
      <c r="BY4" s="120"/>
      <c r="BZ4" s="13" t="s">
        <v>41</v>
      </c>
      <c r="CA4" s="11" t="s">
        <v>42</v>
      </c>
      <c r="CB4" s="11" t="s">
        <v>47</v>
      </c>
      <c r="CC4" s="11" t="s">
        <v>49</v>
      </c>
      <c r="CD4" s="11" t="s">
        <v>50</v>
      </c>
      <c r="CE4" s="160"/>
      <c r="CF4" s="11" t="s">
        <v>41</v>
      </c>
      <c r="CG4" s="11" t="s">
        <v>42</v>
      </c>
      <c r="CH4" s="11" t="s">
        <v>47</v>
      </c>
      <c r="CI4" s="11" t="s">
        <v>49</v>
      </c>
      <c r="CJ4" s="11" t="s">
        <v>50</v>
      </c>
      <c r="CK4" s="160"/>
      <c r="CL4" s="11" t="s">
        <v>41</v>
      </c>
      <c r="CM4" s="11" t="s">
        <v>42</v>
      </c>
      <c r="CN4" s="11" t="s">
        <v>47</v>
      </c>
      <c r="CO4" s="11" t="s">
        <v>49</v>
      </c>
      <c r="CP4" s="11" t="s">
        <v>50</v>
      </c>
      <c r="CQ4" s="120"/>
      <c r="CR4" s="185"/>
      <c r="CS4" s="139"/>
      <c r="CT4" s="139"/>
      <c r="CU4" s="139"/>
      <c r="CV4" s="179"/>
      <c r="CW4" s="139"/>
      <c r="CX4" s="179"/>
      <c r="CY4" s="145"/>
      <c r="CZ4" s="152"/>
      <c r="DA4" s="126"/>
      <c r="DB4" s="189"/>
      <c r="DC4" s="169"/>
      <c r="DD4" s="172"/>
    </row>
    <row r="5" spans="1:108" ht="27.75" customHeight="1">
      <c r="A5" s="193" t="s">
        <v>100</v>
      </c>
      <c r="B5" s="76" t="s">
        <v>51</v>
      </c>
      <c r="C5" s="166">
        <v>4</v>
      </c>
      <c r="D5" s="165"/>
      <c r="E5" s="165"/>
      <c r="F5" s="165"/>
      <c r="G5" s="165"/>
      <c r="H5" s="16">
        <f>SUM(C5*5)</f>
        <v>20</v>
      </c>
      <c r="I5" s="165">
        <v>3</v>
      </c>
      <c r="J5" s="165"/>
      <c r="K5" s="165"/>
      <c r="L5" s="165"/>
      <c r="M5" s="165"/>
      <c r="N5" s="16">
        <f>SUM(I5*5)</f>
        <v>15</v>
      </c>
      <c r="O5" s="165">
        <v>3</v>
      </c>
      <c r="P5" s="165"/>
      <c r="Q5" s="165"/>
      <c r="R5" s="16">
        <f>SUM(O5*5)</f>
        <v>15</v>
      </c>
      <c r="S5" s="165">
        <v>2</v>
      </c>
      <c r="T5" s="165"/>
      <c r="U5" s="17">
        <f>SUM(S5*10)</f>
        <v>20</v>
      </c>
      <c r="V5" s="166">
        <v>1</v>
      </c>
      <c r="W5" s="165"/>
      <c r="X5" s="16">
        <f>SUM(V5*10)</f>
        <v>10</v>
      </c>
      <c r="Y5" s="165">
        <v>1</v>
      </c>
      <c r="Z5" s="165"/>
      <c r="AA5" s="16">
        <f>SUM(Y5*10)</f>
        <v>10</v>
      </c>
      <c r="AB5" s="16"/>
      <c r="AC5" s="17">
        <f>SUM(AB5*15)</f>
        <v>0</v>
      </c>
      <c r="AD5" s="18" t="s">
        <v>101</v>
      </c>
      <c r="AE5" s="19">
        <f>IF(AD5="A1",30,IF(AD5="A2",20,""))</f>
        <v>30</v>
      </c>
      <c r="AF5" s="77"/>
      <c r="AG5" s="77"/>
      <c r="AH5" s="77"/>
      <c r="AI5" s="77"/>
      <c r="AJ5" s="77"/>
      <c r="AK5" s="78"/>
      <c r="AL5" s="22">
        <f>SUM(H5,N5,R5,U5,X5,AA5,AC5,AE5)</f>
        <v>120</v>
      </c>
      <c r="AM5" s="202">
        <f>SUM(AL5,AL6)</f>
        <v>354</v>
      </c>
      <c r="AN5" s="193" t="s">
        <v>100</v>
      </c>
      <c r="AO5" s="76" t="s">
        <v>52</v>
      </c>
      <c r="AP5" s="18">
        <v>2</v>
      </c>
      <c r="AQ5" s="16">
        <v>4</v>
      </c>
      <c r="AR5" s="16">
        <v>2</v>
      </c>
      <c r="AS5" s="16">
        <f>SUM(AP5:AR5)</f>
        <v>8</v>
      </c>
      <c r="AT5" s="16">
        <v>2</v>
      </c>
      <c r="AU5" s="16">
        <v>5</v>
      </c>
      <c r="AV5" s="16">
        <v>4</v>
      </c>
      <c r="AW5" s="16">
        <f>SUM(AT5:AV5)</f>
        <v>11</v>
      </c>
      <c r="AX5" s="16">
        <v>2</v>
      </c>
      <c r="AY5" s="16">
        <v>2</v>
      </c>
      <c r="AZ5" s="16">
        <v>1</v>
      </c>
      <c r="BA5" s="16">
        <f>SUM(AX5:AZ5)*2</f>
        <v>10</v>
      </c>
      <c r="BB5" s="23">
        <v>3</v>
      </c>
      <c r="BC5" s="77"/>
      <c r="BD5" s="24">
        <v>9</v>
      </c>
      <c r="BE5" s="16">
        <f>SUM(BB5*2+BD5*2)</f>
        <v>24</v>
      </c>
      <c r="BF5" s="16">
        <v>4</v>
      </c>
      <c r="BG5" s="77"/>
      <c r="BH5" s="16">
        <v>8</v>
      </c>
      <c r="BI5" s="16">
        <f>SUM(BF5*2+BH5*2)</f>
        <v>24</v>
      </c>
      <c r="BJ5" s="204">
        <v>3</v>
      </c>
      <c r="BK5" s="205"/>
      <c r="BL5" s="206"/>
      <c r="BM5" s="207"/>
      <c r="BN5" s="204">
        <v>7</v>
      </c>
      <c r="BO5" s="205"/>
      <c r="BP5" s="17">
        <f>SUM(BJ5*2.5+BN5*2.5)</f>
        <v>25</v>
      </c>
      <c r="BQ5" s="22">
        <f>SUM(AS5,AW5,BA5,BE5,BI5,BP5)</f>
        <v>102</v>
      </c>
      <c r="BR5" s="195">
        <f>SUM(BQ5,BQ6)</f>
        <v>137</v>
      </c>
      <c r="BS5" s="196">
        <f>SUM(AM5,BR5)</f>
        <v>491</v>
      </c>
      <c r="BT5" s="193" t="s">
        <v>100</v>
      </c>
      <c r="BU5" s="76" t="s">
        <v>52</v>
      </c>
      <c r="BV5" s="25"/>
      <c r="BW5" s="19">
        <f>SUM(BV5*25)</f>
        <v>0</v>
      </c>
      <c r="BX5" s="19"/>
      <c r="BY5" s="26">
        <f>SUM(BX5*6)</f>
        <v>0</v>
      </c>
      <c r="BZ5" s="25">
        <v>1</v>
      </c>
      <c r="CA5" s="19">
        <v>2</v>
      </c>
      <c r="CB5" s="19">
        <v>2</v>
      </c>
      <c r="CC5" s="19"/>
      <c r="CD5" s="19">
        <v>1</v>
      </c>
      <c r="CE5" s="19">
        <f>SUM(BZ5*3+CA5*6+CB5*10+CC5*15+CD5*20)</f>
        <v>55</v>
      </c>
      <c r="CF5" s="19">
        <v>1</v>
      </c>
      <c r="CG5" s="19">
        <v>2</v>
      </c>
      <c r="CH5" s="19">
        <v>2</v>
      </c>
      <c r="CI5" s="19"/>
      <c r="CJ5" s="19">
        <v>1</v>
      </c>
      <c r="CK5" s="19">
        <f>SUM(CF5*3+CG5*6+CH5*10+CI5*15+CJ5*20)</f>
        <v>55</v>
      </c>
      <c r="CL5" s="19">
        <v>1</v>
      </c>
      <c r="CM5" s="19"/>
      <c r="CN5" s="19">
        <v>2</v>
      </c>
      <c r="CO5" s="19"/>
      <c r="CP5" s="19">
        <v>1</v>
      </c>
      <c r="CQ5" s="26">
        <f>SUM(CL5*5+CM5*9+CN5*13+CO5*15+CP5*20)</f>
        <v>51</v>
      </c>
      <c r="CR5" s="18"/>
      <c r="CS5" s="16"/>
      <c r="CT5" s="16"/>
      <c r="CU5" s="16"/>
      <c r="CV5" s="16"/>
      <c r="CW5" s="16"/>
      <c r="CX5" s="16"/>
      <c r="CY5" s="17"/>
      <c r="CZ5" s="27">
        <f>SUM(BW5,BY5,CE5,CK5,CQ5,CS5,CU5,CW5,CY5)</f>
        <v>161</v>
      </c>
      <c r="DA5" s="195">
        <f>SUM(CZ5,CZ6)</f>
        <v>223</v>
      </c>
      <c r="DB5" s="199">
        <f>SUM(DA5)</f>
        <v>223</v>
      </c>
      <c r="DC5" s="201" t="s">
        <v>100</v>
      </c>
      <c r="DD5" s="192">
        <f>SUM(BS5,DB5)</f>
        <v>714</v>
      </c>
    </row>
    <row r="6" spans="1:108" ht="27.75" customHeight="1">
      <c r="A6" s="194"/>
      <c r="B6" s="76" t="s">
        <v>53</v>
      </c>
      <c r="C6" s="18">
        <v>1</v>
      </c>
      <c r="D6" s="16">
        <v>7</v>
      </c>
      <c r="E6" s="16">
        <v>9</v>
      </c>
      <c r="F6" s="16">
        <v>14</v>
      </c>
      <c r="G6" s="16"/>
      <c r="H6" s="19">
        <f>IF(C6=0,0,IF(C6&gt;15,1,32-C6*2))+IF(D6=0,0,IF(D6&gt;15,1,32-D6*2))+IF(E6=0,0,IF(E6&gt;15,1,32-E6*2))+IF(F6=0,0,IF(F6&gt;15,1,32-F6*2))+IF(G6=0,0,IF(G6&gt;15,1,32-G6*2))</f>
        <v>66</v>
      </c>
      <c r="I6" s="16">
        <v>4</v>
      </c>
      <c r="J6" s="16">
        <v>5</v>
      </c>
      <c r="K6" s="16">
        <v>9</v>
      </c>
      <c r="L6" s="16"/>
      <c r="M6" s="16"/>
      <c r="N6" s="19">
        <f>IF(I6=0,0,IF(I6&gt;15,1,32-I6*2))+IF(J6=0,0,IF(J6&gt;15,1,32-J6*2))+IF(K6=0,0,IF(K6&gt;15,1,32-K6*2))+IF(L6=0,0,IF(L6&gt;15,1,32-L6*2))+IF(M6=0,0,IF(M6&gt;15,1,32-M6*2))</f>
        <v>60</v>
      </c>
      <c r="O6" s="28">
        <v>1</v>
      </c>
      <c r="P6" s="28">
        <v>17</v>
      </c>
      <c r="Q6" s="28">
        <v>24</v>
      </c>
      <c r="R6" s="19">
        <f>IF(O6=0,0,IF(O6&gt;15,1,32-O6*2))+IF(P6=0,0,IF(P6&gt;15,1,32-P6*2))+IF(Q6=0,0,IF(Q6&gt;15,1,32-Q6*2))</f>
        <v>32</v>
      </c>
      <c r="S6" s="28">
        <v>1</v>
      </c>
      <c r="T6" s="28">
        <v>58</v>
      </c>
      <c r="U6" s="26">
        <f>IF(S6=0,0,IF(S6&gt;20,1,42-S6*2))+IF(T6=0,0,IF(T6&gt;20,1,42-T6*2))</f>
        <v>41</v>
      </c>
      <c r="V6" s="18">
        <v>7</v>
      </c>
      <c r="W6" s="16"/>
      <c r="X6" s="19">
        <f>IF(V6=0,0,IF(V6&gt;5,1,18-V6*3))+IF(W6=0,0,IF(W6&gt;5,1,18-W6*3))</f>
        <v>1</v>
      </c>
      <c r="Y6" s="16">
        <v>7</v>
      </c>
      <c r="Z6" s="16"/>
      <c r="AA6" s="19">
        <f>IF(Y6=0,0,IF(Y6&gt;5,1,18-Y6*3))+IF(Z6=0,0,IF(Z6&gt;5,1,18-Z6*3))</f>
        <v>1</v>
      </c>
      <c r="AB6" s="16">
        <v>11</v>
      </c>
      <c r="AC6" s="26">
        <f>IF(AB6=0,0,IF(AB6&gt;10,1,33-AB6*3))</f>
        <v>1</v>
      </c>
      <c r="AD6" s="18">
        <v>7</v>
      </c>
      <c r="AE6" s="19">
        <f>IF(AD6=0,0,IF(AD6&gt;10,1,IF(AD5="A1",33-AD6*3,22-AD6*2)))</f>
        <v>12</v>
      </c>
      <c r="AF6" s="16">
        <v>6</v>
      </c>
      <c r="AG6" s="19">
        <f>IF(AF6=0,0,IF(AF6&gt;10,1,IF(AF5="A1",33-AF6*3,22-AF6*2)))</f>
        <v>10</v>
      </c>
      <c r="AH6" s="16">
        <v>6</v>
      </c>
      <c r="AI6" s="19">
        <f>IF(AH6=0,0,IF(AH6&gt;10,1,IF(AH5="A1",33-AH6*3,22-AH6*2)))</f>
        <v>10</v>
      </c>
      <c r="AJ6" s="16"/>
      <c r="AK6" s="26">
        <f aca="true" t="shared" si="0" ref="AK6:AK40">IF(AJ6=0,0,IF(AJ6&gt;10,1,IF(AJ5="A1",33-AJ6*3,22-AJ6*2)))</f>
        <v>0</v>
      </c>
      <c r="AL6" s="22">
        <f>SUM(H6,N6,R6,U6,X6,AA6,AC6,AE6,AG6,AI6,AK6)</f>
        <v>234</v>
      </c>
      <c r="AM6" s="203"/>
      <c r="AN6" s="194"/>
      <c r="AO6" s="76" t="s">
        <v>53</v>
      </c>
      <c r="AP6" s="18">
        <v>6</v>
      </c>
      <c r="AQ6" s="16">
        <v>2</v>
      </c>
      <c r="AR6" s="16">
        <v>2</v>
      </c>
      <c r="AS6" s="19">
        <f>IF(AP6=0,0,IF(AP6&gt;5,AP6,6-AP6*1))+IF(AQ6=0,0,IF(AQ6&gt;5,AQ6,6-AQ6*1))+IF(AR6=0,0,IF(AR6&gt;5,AR6,6-AR6*1))</f>
        <v>14</v>
      </c>
      <c r="AT6" s="19">
        <v>7</v>
      </c>
      <c r="AU6" s="19">
        <v>7</v>
      </c>
      <c r="AV6" s="19">
        <v>5</v>
      </c>
      <c r="AW6" s="19">
        <f>IF(AT6=0,0,IF(AT6&gt;5,AT6,6-AT6*1))+IF(AU6=0,0,IF(AU6&gt;5,AU6,6-AU6*1))+IF(AV6=0,0,IF(AV6&gt;5,AV6,6-AV6*1))</f>
        <v>15</v>
      </c>
      <c r="AX6" s="16"/>
      <c r="AY6" s="16"/>
      <c r="AZ6" s="16">
        <v>2</v>
      </c>
      <c r="BA6" s="19">
        <f>IF(AX6=0,0,IF(AX6&gt;10,AX6,16-AX6*1))+IF(AY6=0,0,IF(AY6&gt;10,AY6,16-AY6*1))+IF(AZ6=0,0,IF(AZ6&gt;10,AZ6,(16-AZ6*1)))</f>
        <v>14</v>
      </c>
      <c r="BB6" s="29"/>
      <c r="BC6" s="30">
        <v>1</v>
      </c>
      <c r="BD6" s="30"/>
      <c r="BE6" s="16">
        <f>SUM(BB6*5+BC6*3+BD6*1)</f>
        <v>3</v>
      </c>
      <c r="BF6" s="16">
        <v>1</v>
      </c>
      <c r="BG6" s="30"/>
      <c r="BH6" s="16">
        <v>2</v>
      </c>
      <c r="BI6" s="16">
        <f>SUM(BF6*5+BG6*3+BH6*1)</f>
        <v>7</v>
      </c>
      <c r="BJ6" s="16"/>
      <c r="BK6" s="16"/>
      <c r="BL6" s="30"/>
      <c r="BM6" s="30"/>
      <c r="BN6" s="16"/>
      <c r="BO6" s="80"/>
      <c r="BP6" s="17">
        <f>SUM(BJ6*15+BK6*13+BL6*11+BM6*9+BN6*7+BO6*5)</f>
        <v>0</v>
      </c>
      <c r="BQ6" s="22">
        <f>SUM(AP6:AR6,AT6:AV6,AX6:AZ6,BB6:BD6,BF6:BH6,BJ6:BN6)</f>
        <v>35</v>
      </c>
      <c r="BR6" s="195"/>
      <c r="BS6" s="197"/>
      <c r="BT6" s="198"/>
      <c r="BU6" s="76" t="s">
        <v>53</v>
      </c>
      <c r="BV6" s="25"/>
      <c r="BW6" s="19">
        <f>IF(BV6=0,0,IF(BV6&gt;10,1,44-BV6*4))</f>
        <v>0</v>
      </c>
      <c r="BX6" s="19"/>
      <c r="BY6" s="26">
        <f>IF(BX6=0,0,IF(BX6=6,1,IF(BX6&gt;6,BX6,12-BX6*2)))</f>
        <v>0</v>
      </c>
      <c r="BZ6" s="25">
        <v>2</v>
      </c>
      <c r="CA6" s="19">
        <v>8</v>
      </c>
      <c r="CB6" s="19">
        <v>12</v>
      </c>
      <c r="CC6" s="19"/>
      <c r="CD6" s="19">
        <v>1</v>
      </c>
      <c r="CE6" s="19">
        <f>IF(BZ6=0,0,IF(BZ6&gt;5,BZ6,6-BZ6*1))+IF(CA6=0,0,IF(CA6&gt;5,CA6,12-CA6*2))+IF(CB6=0,0,IF(CB6&gt;5,CB6,18-CB6*3))+IF(CC6=0,0,IF(CC6&gt;5,CC6,24-CC6*4))+IF(CD6=0,0,IF(CD6&gt;5,CD6,24-CD6*4))</f>
        <v>44</v>
      </c>
      <c r="CF6" s="19"/>
      <c r="CG6" s="19">
        <v>5</v>
      </c>
      <c r="CH6" s="19"/>
      <c r="CI6" s="19"/>
      <c r="CJ6" s="19">
        <v>2</v>
      </c>
      <c r="CK6" s="19">
        <f>IF(CF6=0,0,IF(CF6&gt;5,CF6,6-CF6*1))+IF(CG6=0,0,IF(CG6&gt;5,CG6,12-CG6*2))+IF(CH6=0,0,IF(CH6&gt;5,CH6,18-CH6*3))+IF(CI6=0,0,IF(CI6&gt;5,CI6,24-CI6*4))+IF(CJ6=0,0,IF(CJ6&gt;5,CJ6,24-CJ6*4))</f>
        <v>18</v>
      </c>
      <c r="CL6" s="19"/>
      <c r="CM6" s="19"/>
      <c r="CN6" s="19"/>
      <c r="CO6" s="19"/>
      <c r="CP6" s="19"/>
      <c r="CQ6" s="26">
        <f>IF(CL6=0,0,IF(CL6&gt;10,CL6,11-CL6*1))+IF(CM6=0,0,IF(CM6&gt;10,CM6,22-CM6*2))+IF(CN6=0,0,IF(CN6&gt;10,CN6,33-CN6*3))+IF(CO6=0,0,IF(CO6&gt;8,CO6,28-CO6*3))+IF(CP6=0,0,IF(CP6&gt;6,CP6,35-CP6*5))</f>
        <v>0</v>
      </c>
      <c r="CR6" s="18"/>
      <c r="CS6" s="16"/>
      <c r="CT6" s="16"/>
      <c r="CU6" s="16"/>
      <c r="CV6" s="16"/>
      <c r="CW6" s="16"/>
      <c r="CX6" s="16"/>
      <c r="CY6" s="17"/>
      <c r="CZ6" s="27">
        <f>SUM(BW6,BY6,CE6,CK6,CQ6,CS6,CU6,CW6,CY6)</f>
        <v>62</v>
      </c>
      <c r="DA6" s="195"/>
      <c r="DB6" s="200"/>
      <c r="DC6" s="201"/>
      <c r="DD6" s="192"/>
    </row>
    <row r="7" spans="1:108" ht="27.75" customHeight="1">
      <c r="A7" s="193" t="s">
        <v>65</v>
      </c>
      <c r="B7" s="76" t="s">
        <v>51</v>
      </c>
      <c r="C7" s="166">
        <v>1</v>
      </c>
      <c r="D7" s="165"/>
      <c r="E7" s="165"/>
      <c r="F7" s="165"/>
      <c r="G7" s="165"/>
      <c r="H7" s="16">
        <f>SUM(C7*5)</f>
        <v>5</v>
      </c>
      <c r="I7" s="165">
        <v>1</v>
      </c>
      <c r="J7" s="165"/>
      <c r="K7" s="165"/>
      <c r="L7" s="165"/>
      <c r="M7" s="165"/>
      <c r="N7" s="16">
        <f>SUM(I7*5)</f>
        <v>5</v>
      </c>
      <c r="O7" s="165">
        <v>1</v>
      </c>
      <c r="P7" s="165"/>
      <c r="Q7" s="165"/>
      <c r="R7" s="16">
        <f>SUM(O7*5)</f>
        <v>5</v>
      </c>
      <c r="S7" s="165">
        <v>1</v>
      </c>
      <c r="T7" s="165"/>
      <c r="U7" s="17">
        <f>SUM(S7*10)</f>
        <v>10</v>
      </c>
      <c r="V7" s="166">
        <v>1</v>
      </c>
      <c r="W7" s="165"/>
      <c r="X7" s="16">
        <f>SUM(V7*10)</f>
        <v>10</v>
      </c>
      <c r="Y7" s="165">
        <v>1</v>
      </c>
      <c r="Z7" s="165"/>
      <c r="AA7" s="16">
        <f>SUM(Y7*10)</f>
        <v>10</v>
      </c>
      <c r="AB7" s="16"/>
      <c r="AC7" s="17">
        <f>SUM(AB7*15)</f>
        <v>0</v>
      </c>
      <c r="AD7" s="18"/>
      <c r="AE7" s="19">
        <f>IF(AD7="A1",30,IF(AD7="A2",20,""))</f>
      </c>
      <c r="AF7" s="16"/>
      <c r="AG7" s="19">
        <f>IF(AF7="A1",30,IF(AF7="A2",20,""))</f>
      </c>
      <c r="AH7" s="16"/>
      <c r="AI7" s="19">
        <f>IF(AH7="A1",30,IF(AH7="A2",20,""))</f>
      </c>
      <c r="AJ7" s="16"/>
      <c r="AK7" s="26">
        <f aca="true" t="shared" si="1" ref="AK7:AK39">IF(AJ7="A1",30,IF(AJ7="A2",20,""))</f>
      </c>
      <c r="AL7" s="22">
        <f>SUM(H7,N7,R7,U7,X7,AA7,AC7,AE7)</f>
        <v>45</v>
      </c>
      <c r="AM7" s="209">
        <f>SUM(AL7,AL8)</f>
        <v>120</v>
      </c>
      <c r="AN7" s="193" t="s">
        <v>65</v>
      </c>
      <c r="AO7" s="76" t="s">
        <v>52</v>
      </c>
      <c r="AP7" s="18"/>
      <c r="AQ7" s="16">
        <v>1</v>
      </c>
      <c r="AR7" s="16">
        <v>1</v>
      </c>
      <c r="AS7" s="16">
        <f>SUM(AP7:AR7)</f>
        <v>2</v>
      </c>
      <c r="AT7" s="16"/>
      <c r="AU7" s="16">
        <v>1</v>
      </c>
      <c r="AV7" s="16">
        <v>1</v>
      </c>
      <c r="AW7" s="16">
        <f>SUM(AT7:AV7)</f>
        <v>2</v>
      </c>
      <c r="AX7" s="16"/>
      <c r="AY7" s="16">
        <v>1</v>
      </c>
      <c r="AZ7" s="16">
        <v>1</v>
      </c>
      <c r="BA7" s="16">
        <f>SUM(AX7:AZ7)*2</f>
        <v>4</v>
      </c>
      <c r="BB7" s="29">
        <v>1</v>
      </c>
      <c r="BC7" s="77"/>
      <c r="BD7" s="30">
        <v>2</v>
      </c>
      <c r="BE7" s="16">
        <f>SUM(BB7*2+BD7*2)</f>
        <v>6</v>
      </c>
      <c r="BF7" s="16">
        <v>1</v>
      </c>
      <c r="BG7" s="77"/>
      <c r="BH7" s="16">
        <v>2</v>
      </c>
      <c r="BI7" s="16">
        <f>SUM(BF7*2+BH7*2)</f>
        <v>6</v>
      </c>
      <c r="BJ7" s="204">
        <v>1</v>
      </c>
      <c r="BK7" s="205"/>
      <c r="BL7" s="206"/>
      <c r="BM7" s="207"/>
      <c r="BN7" s="204">
        <v>2</v>
      </c>
      <c r="BO7" s="205"/>
      <c r="BP7" s="17">
        <f>SUM(BJ7*2.5+BN7*2.5)</f>
        <v>7.5</v>
      </c>
      <c r="BQ7" s="22">
        <f>SUM(AS7,AW7,BA7,BE7,BI7,BP7)</f>
        <v>27.5</v>
      </c>
      <c r="BR7" s="195">
        <f>SUM(BQ7,BQ8)</f>
        <v>43.5</v>
      </c>
      <c r="BS7" s="196">
        <f>SUM(AM7,BR7)</f>
        <v>163.5</v>
      </c>
      <c r="BT7" s="208" t="s">
        <v>65</v>
      </c>
      <c r="BU7" s="76" t="s">
        <v>52</v>
      </c>
      <c r="BV7" s="25"/>
      <c r="BW7" s="19">
        <f>SUM(BV7*25)</f>
        <v>0</v>
      </c>
      <c r="BX7" s="19"/>
      <c r="BY7" s="26">
        <f>SUM(BX7*6)</f>
        <v>0</v>
      </c>
      <c r="BZ7" s="25"/>
      <c r="CA7" s="19">
        <v>1</v>
      </c>
      <c r="CB7" s="19">
        <v>1</v>
      </c>
      <c r="CC7" s="19">
        <v>1</v>
      </c>
      <c r="CD7" s="19"/>
      <c r="CE7" s="19">
        <f>SUM(BZ7*3+CA7*6+CB7*10+CC7*15+CD7*20)</f>
        <v>31</v>
      </c>
      <c r="CF7" s="19"/>
      <c r="CG7" s="19">
        <v>1</v>
      </c>
      <c r="CH7" s="19">
        <v>1</v>
      </c>
      <c r="CI7" s="19">
        <v>1</v>
      </c>
      <c r="CJ7" s="19"/>
      <c r="CK7" s="19">
        <f>SUM(CF7*3+CG7*6+CH7*10+CI7*15+CJ7*20)</f>
        <v>31</v>
      </c>
      <c r="CL7" s="19"/>
      <c r="CM7" s="19"/>
      <c r="CN7" s="19">
        <v>1</v>
      </c>
      <c r="CO7" s="19">
        <v>1</v>
      </c>
      <c r="CP7" s="19"/>
      <c r="CQ7" s="26">
        <f>SUM(CL7*5+CM7*9+CN7*13+CO7*15+CP7*20)</f>
        <v>28</v>
      </c>
      <c r="CR7" s="18"/>
      <c r="CS7" s="16"/>
      <c r="CT7" s="16"/>
      <c r="CU7" s="16"/>
      <c r="CV7" s="16"/>
      <c r="CW7" s="16"/>
      <c r="CX7" s="16"/>
      <c r="CY7" s="17"/>
      <c r="CZ7" s="27">
        <f aca="true" t="shared" si="2" ref="CZ7:CZ40">SUM(BW7,BY7,CE7,CK7,CQ7,CS7,CU7,CW7,CY7)</f>
        <v>90</v>
      </c>
      <c r="DA7" s="195">
        <f>SUM(CZ7,CZ8)</f>
        <v>160</v>
      </c>
      <c r="DB7" s="199">
        <f>SUM(DA7)</f>
        <v>160</v>
      </c>
      <c r="DC7" s="201" t="s">
        <v>65</v>
      </c>
      <c r="DD7" s="192">
        <f>SUM(BS7,DB7)</f>
        <v>323.5</v>
      </c>
    </row>
    <row r="8" spans="1:108" ht="27.75" customHeight="1">
      <c r="A8" s="194"/>
      <c r="B8" s="76" t="s">
        <v>53</v>
      </c>
      <c r="C8" s="18">
        <v>2</v>
      </c>
      <c r="D8" s="16"/>
      <c r="E8" s="16"/>
      <c r="F8" s="16"/>
      <c r="G8" s="16"/>
      <c r="H8" s="19">
        <f>IF(C8=0,0,IF(C8&gt;15,1,32-C8*2))+IF(D8=0,0,IF(D8&gt;15,1,32-D8*2))+IF(E8=0,0,IF(E8&gt;15,1,32-E8*2))+IF(F8=0,0,IF(F8&gt;15,1,32-F8*2))+IF(G8=0,0,IF(G8&gt;15,1,32-G8*2))</f>
        <v>28</v>
      </c>
      <c r="I8" s="16">
        <v>2</v>
      </c>
      <c r="J8" s="16"/>
      <c r="K8" s="16"/>
      <c r="L8" s="16"/>
      <c r="M8" s="16"/>
      <c r="N8" s="19">
        <f>IF(I8=0,0,IF(I8&gt;15,1,32-I8*2))+IF(J8=0,0,IF(J8&gt;15,1,32-J8*2))+IF(K8=0,0,IF(K8&gt;15,1,32-K8*2))+IF(L8=0,0,IF(L8&gt;15,1,32-L8*2))+IF(M8=0,0,IF(M8&gt;15,1,32-M8*2))</f>
        <v>28</v>
      </c>
      <c r="O8" s="16">
        <v>13</v>
      </c>
      <c r="P8" s="16"/>
      <c r="Q8" s="16"/>
      <c r="R8" s="19">
        <f>IF(O8=0,0,IF(O8&gt;15,1,32-O8*2))+IF(P8=0,0,IF(P8&gt;15,1,32-P8*2))+IF(Q8=0,0,IF(Q8&gt;15,1,32-Q8*2))</f>
        <v>6</v>
      </c>
      <c r="S8" s="16">
        <v>37</v>
      </c>
      <c r="T8" s="16"/>
      <c r="U8" s="26">
        <f>IF(S8=0,0,IF(S8&gt;20,1,42-S8*2))+IF(T8=0,0,IF(T8&gt;20,1,42-T8*2))</f>
        <v>1</v>
      </c>
      <c r="V8" s="18">
        <v>4</v>
      </c>
      <c r="W8" s="16"/>
      <c r="X8" s="19">
        <f>IF(V8=0,0,IF(V8&gt;5,1,18-V8*3))+IF(W8=0,0,IF(W8&gt;5,1,18-W8*3))</f>
        <v>6</v>
      </c>
      <c r="Y8" s="16">
        <v>4</v>
      </c>
      <c r="Z8" s="16"/>
      <c r="AA8" s="19">
        <f>IF(Y8=0,0,IF(Y8&gt;5,1,18-Y8*3))+IF(Z8=0,0,IF(Z8&gt;5,1,18-Z8*3))</f>
        <v>6</v>
      </c>
      <c r="AB8" s="16"/>
      <c r="AC8" s="26">
        <f>IF(AB8=0,0,IF(AB8&gt;10,1,33-AB8*3))</f>
        <v>0</v>
      </c>
      <c r="AD8" s="18"/>
      <c r="AE8" s="19">
        <f>IF(AD8=0,0,IF(AD8&gt;10,1,IF(AD7="A1",33-AD8*3,22-AD8*2)))</f>
        <v>0</v>
      </c>
      <c r="AF8" s="16"/>
      <c r="AG8" s="19">
        <f>IF(AF8=0,0,IF(AF8&gt;10,1,IF(AF7="A1",33-AF8*3,22-AF8*2)))</f>
        <v>0</v>
      </c>
      <c r="AH8" s="16"/>
      <c r="AI8" s="19">
        <f>IF(AH8=0,0,IF(AH8&gt;10,1,IF(AH7="A1",33-AH8*3,22-AH8*2)))</f>
        <v>0</v>
      </c>
      <c r="AJ8" s="16"/>
      <c r="AK8" s="26">
        <f t="shared" si="0"/>
        <v>0</v>
      </c>
      <c r="AL8" s="22">
        <f>SUM(H8,N8,R8,U8,X8,AA8,AC8,AE8,AG8,AI8,AK8)</f>
        <v>75</v>
      </c>
      <c r="AM8" s="209"/>
      <c r="AN8" s="194"/>
      <c r="AO8" s="76" t="s">
        <v>53</v>
      </c>
      <c r="AP8" s="18"/>
      <c r="AQ8" s="16">
        <v>1</v>
      </c>
      <c r="AR8" s="16">
        <v>3</v>
      </c>
      <c r="AS8" s="19">
        <f>IF(AP8=0,0,IF(AP8&gt;5,AP8,6-AP8*1))+IF(AQ8=0,0,IF(AQ8&gt;5,AQ8,6-AQ8*1))+IF(AR8=0,0,IF(AR8&gt;5,AR8,6-AR8*1))</f>
        <v>8</v>
      </c>
      <c r="AT8" s="19"/>
      <c r="AU8" s="19">
        <v>5</v>
      </c>
      <c r="AV8" s="19">
        <v>4</v>
      </c>
      <c r="AW8" s="19">
        <f>IF(AT8=0,0,IF(AT8&gt;5,AT8,6-AT8*1))+IF(AU8=0,0,IF(AU8&gt;5,AU8,6-AU8*1))+IF(AV8=0,0,IF(AV8&gt;5,AV8,6-AV8*1))</f>
        <v>3</v>
      </c>
      <c r="AX8" s="16"/>
      <c r="AY8" s="16"/>
      <c r="AZ8" s="16"/>
      <c r="BA8" s="19">
        <f>IF(AX8=0,0,IF(AX8&gt;10,AX8,16-AX8*1))+IF(AY8=0,0,IF(AY8&gt;10,AY8,16-AY8*1))+IF(AZ8=0,0,IF(AZ8&gt;10,AZ8,(16-AZ8*1)))</f>
        <v>0</v>
      </c>
      <c r="BB8" s="29">
        <v>1</v>
      </c>
      <c r="BC8" s="30"/>
      <c r="BD8" s="30"/>
      <c r="BE8" s="16">
        <f>SUM(BB8*5+BC8*3+BD8*1)</f>
        <v>5</v>
      </c>
      <c r="BF8" s="16">
        <v>1</v>
      </c>
      <c r="BG8" s="30"/>
      <c r="BH8" s="16"/>
      <c r="BI8" s="16">
        <f>SUM(BF8*5+BG8*3+BH8*1)</f>
        <v>5</v>
      </c>
      <c r="BJ8" s="16"/>
      <c r="BK8" s="16">
        <v>1</v>
      </c>
      <c r="BL8" s="30"/>
      <c r="BM8" s="30"/>
      <c r="BN8" s="16"/>
      <c r="BO8" s="80"/>
      <c r="BP8" s="17">
        <f>SUM(BJ8*15+BK8*13+BL8*11+BM8*9+BN8*7+BO8*5)</f>
        <v>13</v>
      </c>
      <c r="BQ8" s="22">
        <f>SUM(AP8:AR8,AT8:AV8,AX8:AZ8,BB8:BD8,BF8:BH8,BJ8:BN8)</f>
        <v>16</v>
      </c>
      <c r="BR8" s="195"/>
      <c r="BS8" s="197"/>
      <c r="BT8" s="198"/>
      <c r="BU8" s="76" t="s">
        <v>53</v>
      </c>
      <c r="BV8" s="25"/>
      <c r="BW8" s="19">
        <f>IF(BV8=0,0,IF(BV8&gt;10,1,44-BV8*4))</f>
        <v>0</v>
      </c>
      <c r="BX8" s="19"/>
      <c r="BY8" s="26">
        <f>IF(BX8=0,0,IF(BX8=6,1,IF(BX8&gt;6,BX8,12-BX8*2)))</f>
        <v>0</v>
      </c>
      <c r="BZ8" s="25"/>
      <c r="CA8" s="19">
        <v>1</v>
      </c>
      <c r="CB8" s="19">
        <v>2</v>
      </c>
      <c r="CC8" s="19">
        <v>2</v>
      </c>
      <c r="CD8" s="19"/>
      <c r="CE8" s="19">
        <f>IF(BZ8=0,0,IF(BZ8&gt;5,BZ8,6-BZ8*1))+IF(CA8=0,0,IF(CA8&gt;5,CA8,12-CA8*2))+IF(CB8=0,0,IF(CB8&gt;5,CB8,18-CB8*3))+IF(CC8=0,0,IF(CC8&gt;5,CC8,24-CC8*4))+IF(CD8=0,0,IF(CD8&gt;5,CD8,24-CD8*4))</f>
        <v>38</v>
      </c>
      <c r="CF8" s="19"/>
      <c r="CG8" s="19"/>
      <c r="CH8" s="19"/>
      <c r="CI8" s="19">
        <v>4</v>
      </c>
      <c r="CJ8" s="19"/>
      <c r="CK8" s="19">
        <f>IF(CF8=0,0,IF(CF8&gt;5,CF8,6-CF8*1))+IF(CG8=0,0,IF(CG8&gt;5,CG8,12-CG8*2))+IF(CH8=0,0,IF(CH8&gt;5,CH8,18-CH8*3))+IF(CI8=0,0,IF(CI8&gt;5,CI8,24-CI8*4))+IF(CJ8=0,0,IF(CJ8&gt;5,CJ8,24-CJ8*4))</f>
        <v>8</v>
      </c>
      <c r="CL8" s="19"/>
      <c r="CM8" s="19"/>
      <c r="CN8" s="19">
        <v>3</v>
      </c>
      <c r="CO8" s="19"/>
      <c r="CP8" s="19"/>
      <c r="CQ8" s="26">
        <f>IF(CL8=0,0,IF(CL8&gt;10,CL8,11-CL8*1))+IF(CM8=0,0,IF(CM8&gt;10,CM8,22-CM8*2))+IF(CN8=0,0,IF(CN8&gt;10,CN8,33-CN8*3))+IF(CO8=0,0,IF(CO8&gt;8,CO8,28-CO8*3))+IF(CP8=0,0,IF(CP8&gt;6,CP8,35-CP8*5))</f>
        <v>24</v>
      </c>
      <c r="CR8" s="18"/>
      <c r="CS8" s="16"/>
      <c r="CT8" s="16"/>
      <c r="CU8" s="16"/>
      <c r="CV8" s="16"/>
      <c r="CW8" s="16"/>
      <c r="CX8" s="16"/>
      <c r="CY8" s="17"/>
      <c r="CZ8" s="27">
        <f t="shared" si="2"/>
        <v>70</v>
      </c>
      <c r="DA8" s="195"/>
      <c r="DB8" s="200"/>
      <c r="DC8" s="201"/>
      <c r="DD8" s="192"/>
    </row>
    <row r="9" spans="1:108" ht="27.75" customHeight="1">
      <c r="A9" s="193" t="s">
        <v>71</v>
      </c>
      <c r="B9" s="76" t="s">
        <v>51</v>
      </c>
      <c r="C9" s="166">
        <v>3</v>
      </c>
      <c r="D9" s="165"/>
      <c r="E9" s="165"/>
      <c r="F9" s="165"/>
      <c r="G9" s="165"/>
      <c r="H9" s="16">
        <f>SUM(C9*5)</f>
        <v>15</v>
      </c>
      <c r="I9" s="165">
        <v>3</v>
      </c>
      <c r="J9" s="165"/>
      <c r="K9" s="165"/>
      <c r="L9" s="165"/>
      <c r="M9" s="165"/>
      <c r="N9" s="16">
        <f>SUM(I9*5)</f>
        <v>15</v>
      </c>
      <c r="O9" s="165">
        <v>3</v>
      </c>
      <c r="P9" s="165"/>
      <c r="Q9" s="165"/>
      <c r="R9" s="16">
        <f>SUM(O9*5)</f>
        <v>15</v>
      </c>
      <c r="S9" s="165">
        <v>1</v>
      </c>
      <c r="T9" s="165"/>
      <c r="U9" s="17">
        <f>SUM(S9*10)</f>
        <v>10</v>
      </c>
      <c r="V9" s="166">
        <v>1</v>
      </c>
      <c r="W9" s="165"/>
      <c r="X9" s="16">
        <f>SUM(V9*10)</f>
        <v>10</v>
      </c>
      <c r="Y9" s="165">
        <v>1</v>
      </c>
      <c r="Z9" s="165"/>
      <c r="AA9" s="16">
        <f>SUM(Y9*10)</f>
        <v>10</v>
      </c>
      <c r="AB9" s="16"/>
      <c r="AC9" s="17">
        <f>SUM(AB9*15)</f>
        <v>0</v>
      </c>
      <c r="AD9" s="18"/>
      <c r="AE9" s="19">
        <f>IF(AD9="A1",30,IF(AD9="A2",20,""))</f>
      </c>
      <c r="AF9" s="16"/>
      <c r="AG9" s="19">
        <f>IF(AF9="A1",30,IF(AF9="A2",20,""))</f>
      </c>
      <c r="AH9" s="16"/>
      <c r="AI9" s="19">
        <f>IF(AH9="A1",30,IF(AH9="A2",20,""))</f>
      </c>
      <c r="AJ9" s="16"/>
      <c r="AK9" s="26">
        <f t="shared" si="1"/>
      </c>
      <c r="AL9" s="22">
        <f>SUM(H9,N9,R9,U9,X9,AA9,AC9,AE9)</f>
        <v>75</v>
      </c>
      <c r="AM9" s="209">
        <f>SUM(AL9,AL10)</f>
        <v>148</v>
      </c>
      <c r="AN9" s="193" t="s">
        <v>71</v>
      </c>
      <c r="AO9" s="76" t="s">
        <v>52</v>
      </c>
      <c r="AP9" s="18">
        <v>4</v>
      </c>
      <c r="AQ9" s="16">
        <v>1</v>
      </c>
      <c r="AR9" s="16">
        <v>5</v>
      </c>
      <c r="AS9" s="16">
        <f>SUM(AP9:AR9)</f>
        <v>10</v>
      </c>
      <c r="AT9" s="16">
        <v>5</v>
      </c>
      <c r="AU9" s="16">
        <v>2</v>
      </c>
      <c r="AV9" s="16">
        <v>4</v>
      </c>
      <c r="AW9" s="16">
        <f>SUM(AT9:AV9)</f>
        <v>11</v>
      </c>
      <c r="AX9" s="16">
        <v>1</v>
      </c>
      <c r="AY9" s="16"/>
      <c r="AZ9" s="16"/>
      <c r="BA9" s="16">
        <f>SUM(AX9:AZ9)*2</f>
        <v>2</v>
      </c>
      <c r="BB9" s="29">
        <v>5</v>
      </c>
      <c r="BC9" s="77"/>
      <c r="BD9" s="30">
        <v>14</v>
      </c>
      <c r="BE9" s="16">
        <f>SUM(BB9*2+BD9*2)</f>
        <v>38</v>
      </c>
      <c r="BF9" s="16">
        <v>5</v>
      </c>
      <c r="BG9" s="77"/>
      <c r="BH9" s="16">
        <v>14</v>
      </c>
      <c r="BI9" s="16">
        <f>SUM(BF9*2+BH9*2)</f>
        <v>38</v>
      </c>
      <c r="BJ9" s="204">
        <v>5</v>
      </c>
      <c r="BK9" s="205"/>
      <c r="BL9" s="206"/>
      <c r="BM9" s="207"/>
      <c r="BN9" s="204">
        <v>14</v>
      </c>
      <c r="BO9" s="205"/>
      <c r="BP9" s="17">
        <f>SUM(BJ9*2.5+BN9*2.5)</f>
        <v>47.5</v>
      </c>
      <c r="BQ9" s="22">
        <f>SUM(AS9,AW9,BA9,BE9,BI9,BP9)</f>
        <v>146.5</v>
      </c>
      <c r="BR9" s="195">
        <f>SUM(BQ9,BQ10)</f>
        <v>175.5</v>
      </c>
      <c r="BS9" s="196">
        <f>SUM(AM9,BR9)</f>
        <v>323.5</v>
      </c>
      <c r="BT9" s="208" t="s">
        <v>71</v>
      </c>
      <c r="BU9" s="76" t="s">
        <v>52</v>
      </c>
      <c r="BV9" s="25"/>
      <c r="BW9" s="19">
        <f>SUM(BV9*25)</f>
        <v>0</v>
      </c>
      <c r="BX9" s="19"/>
      <c r="BY9" s="26">
        <f>SUM(BX9*6)</f>
        <v>0</v>
      </c>
      <c r="BZ9" s="25">
        <v>2</v>
      </c>
      <c r="CA9" s="19">
        <v>1</v>
      </c>
      <c r="CB9" s="19">
        <v>2</v>
      </c>
      <c r="CC9" s="19"/>
      <c r="CD9" s="19"/>
      <c r="CE9" s="19">
        <f>SUM(BZ9*3+CA9*6+CB9*10+CC9*15+CD9*20)</f>
        <v>32</v>
      </c>
      <c r="CF9" s="19">
        <v>2</v>
      </c>
      <c r="CG9" s="19">
        <v>1</v>
      </c>
      <c r="CH9" s="19">
        <v>2</v>
      </c>
      <c r="CI9" s="19"/>
      <c r="CJ9" s="19"/>
      <c r="CK9" s="19">
        <f>SUM(CF9*3+CG9*6+CH9*10+CI9*15+CJ9*20)</f>
        <v>32</v>
      </c>
      <c r="CL9" s="19">
        <v>1</v>
      </c>
      <c r="CM9" s="19"/>
      <c r="CN9" s="19"/>
      <c r="CO9" s="19"/>
      <c r="CP9" s="19"/>
      <c r="CQ9" s="26">
        <f>SUM(CL9*5+CM9*9+CN9*13+CO9*15+CP9*20)</f>
        <v>5</v>
      </c>
      <c r="CR9" s="18"/>
      <c r="CS9" s="16"/>
      <c r="CT9" s="16"/>
      <c r="CU9" s="16"/>
      <c r="CV9" s="16"/>
      <c r="CW9" s="16"/>
      <c r="CX9" s="16"/>
      <c r="CY9" s="17"/>
      <c r="CZ9" s="27">
        <f t="shared" si="2"/>
        <v>69</v>
      </c>
      <c r="DA9" s="195">
        <f>SUM(CZ9,CZ10)</f>
        <v>76</v>
      </c>
      <c r="DB9" s="199">
        <f>SUM(DA9)</f>
        <v>76</v>
      </c>
      <c r="DC9" s="201" t="s">
        <v>71</v>
      </c>
      <c r="DD9" s="192">
        <f>SUM(BS9,DB9)</f>
        <v>399.5</v>
      </c>
    </row>
    <row r="10" spans="1:108" ht="27.75" customHeight="1">
      <c r="A10" s="194"/>
      <c r="B10" s="76" t="s">
        <v>53</v>
      </c>
      <c r="C10" s="18">
        <v>3</v>
      </c>
      <c r="D10" s="16">
        <v>15</v>
      </c>
      <c r="E10" s="16">
        <v>16</v>
      </c>
      <c r="F10" s="16"/>
      <c r="G10" s="16"/>
      <c r="H10" s="19">
        <f>IF(C10=0,0,IF(C10&gt;15,1,32-C10*2))+IF(D10=0,0,IF(D10&gt;15,1,32-D10*2))+IF(E10=0,0,IF(E10&gt;15,1,32-E10*2))+IF(F10=0,0,IF(F10&gt;15,1,32-F10*2))+IF(G10=0,0,IF(G10&gt;15,1,32-G10*2))</f>
        <v>29</v>
      </c>
      <c r="I10" s="28">
        <v>6</v>
      </c>
      <c r="J10" s="28">
        <v>15</v>
      </c>
      <c r="K10" s="28">
        <v>20</v>
      </c>
      <c r="L10" s="16"/>
      <c r="M10" s="16"/>
      <c r="N10" s="19">
        <f>IF(I10=0,0,IF(I10&gt;15,1,32-I10*2))+IF(J10=0,0,IF(J10&gt;15,1,32-J10*2))+IF(K10=0,0,IF(K10&gt;15,1,32-K10*2))+IF(L10=0,0,IF(L10&gt;15,1,32-L10*2))+IF(M10=0,0,IF(M10&gt;15,1,32-M10*2))</f>
        <v>23</v>
      </c>
      <c r="O10" s="28">
        <v>10</v>
      </c>
      <c r="P10" s="28">
        <v>27</v>
      </c>
      <c r="Q10" s="28">
        <v>30</v>
      </c>
      <c r="R10" s="19">
        <f>IF(O10=0,0,IF(O10&gt;15,1,32-O10*2))+IF(P10=0,0,IF(P10&gt;15,1,32-P10*2))+IF(Q10=0,0,IF(Q10&gt;15,1,32-Q10*2))</f>
        <v>14</v>
      </c>
      <c r="S10" s="16">
        <v>25</v>
      </c>
      <c r="T10" s="16"/>
      <c r="U10" s="26">
        <f>IF(S10=0,0,IF(S10&gt;20,1,42-S10*2))+IF(T10=0,0,IF(T10&gt;20,1,42-T10*2))</f>
        <v>1</v>
      </c>
      <c r="V10" s="18">
        <v>5</v>
      </c>
      <c r="W10" s="16"/>
      <c r="X10" s="19">
        <f>IF(V10=0,0,IF(V10&gt;5,1,18-V10*3))+IF(W10=0,0,IF(W10&gt;5,1,18-W10*3))</f>
        <v>3</v>
      </c>
      <c r="Y10" s="16">
        <v>5</v>
      </c>
      <c r="Z10" s="16"/>
      <c r="AA10" s="19">
        <f>IF(Y10=0,0,IF(Y10&gt;5,1,18-Y10*3))+IF(Z10=0,0,IF(Z10&gt;5,1,18-Z10*3))</f>
        <v>3</v>
      </c>
      <c r="AB10" s="16"/>
      <c r="AC10" s="26">
        <f>IF(AB10=0,0,IF(AB10&gt;10,1,33-AB10*3))</f>
        <v>0</v>
      </c>
      <c r="AD10" s="18"/>
      <c r="AE10" s="19">
        <f>IF(AD10=0,0,IF(AD10&gt;10,1,IF(AD9="A1",33-AD10*3,22-AD10*2)))</f>
        <v>0</v>
      </c>
      <c r="AF10" s="16"/>
      <c r="AG10" s="19">
        <f>IF(AF10=0,0,IF(AF10&gt;10,1,IF(AF9="A1",33-AF10*3,22-AF10*2)))</f>
        <v>0</v>
      </c>
      <c r="AH10" s="16"/>
      <c r="AI10" s="19">
        <f>IF(AH10=0,0,IF(AH10&gt;10,1,IF(AH9="A1",33-AH10*3,22-AH10*2)))</f>
        <v>0</v>
      </c>
      <c r="AJ10" s="16"/>
      <c r="AK10" s="26">
        <f t="shared" si="0"/>
        <v>0</v>
      </c>
      <c r="AL10" s="22">
        <f>SUM(H10,N10,R10,U10,X10,AA10,AC10,AE10,AG10,AI10,AK10)</f>
        <v>73</v>
      </c>
      <c r="AM10" s="209"/>
      <c r="AN10" s="194"/>
      <c r="AO10" s="76" t="s">
        <v>53</v>
      </c>
      <c r="AP10" s="18">
        <v>2</v>
      </c>
      <c r="AQ10" s="16"/>
      <c r="AR10" s="16"/>
      <c r="AS10" s="19">
        <f>IF(AP10=0,0,IF(AP10&gt;5,AP10,6-AP10*1))+IF(AQ10=0,0,IF(AQ10&gt;5,AQ10,6-AQ10*1))+IF(AR10=0,0,IF(AR10&gt;5,AR10,6-AR10*1))</f>
        <v>4</v>
      </c>
      <c r="AT10" s="19">
        <v>1</v>
      </c>
      <c r="AU10" s="19"/>
      <c r="AV10" s="19"/>
      <c r="AW10" s="19">
        <f>IF(AT10=0,0,IF(AT10&gt;5,AT10,6-AT10*1))+IF(AU10=0,0,IF(AU10&gt;5,AU10,6-AU10*1))+IF(AV10=0,0,IF(AV10&gt;5,AV10,6-AV10*1))</f>
        <v>5</v>
      </c>
      <c r="AX10" s="16"/>
      <c r="AY10" s="16"/>
      <c r="AZ10" s="16"/>
      <c r="BA10" s="19">
        <f>IF(AX10=0,0,IF(AX10&gt;10,AX10,16-AX10*1))+IF(AY10=0,0,IF(AY10&gt;10,AY10,16-AY10*1))+IF(AZ10=0,0,IF(AZ10&gt;10,AZ10,(16-AZ10*1)))</f>
        <v>0</v>
      </c>
      <c r="BB10" s="29">
        <v>4</v>
      </c>
      <c r="BC10" s="30">
        <v>6</v>
      </c>
      <c r="BD10" s="30">
        <v>1</v>
      </c>
      <c r="BE10" s="16">
        <f>SUM(BB10*5+BC10*3+BD10*1)</f>
        <v>39</v>
      </c>
      <c r="BF10" s="16">
        <v>4</v>
      </c>
      <c r="BG10" s="30">
        <v>7</v>
      </c>
      <c r="BH10" s="16"/>
      <c r="BI10" s="16">
        <f>SUM(BF10*5+BG10*3+BH10*1)</f>
        <v>41</v>
      </c>
      <c r="BJ10" s="16"/>
      <c r="BK10" s="16"/>
      <c r="BL10" s="30"/>
      <c r="BM10" s="30">
        <v>2</v>
      </c>
      <c r="BN10" s="16">
        <v>2</v>
      </c>
      <c r="BO10" s="80"/>
      <c r="BP10" s="17">
        <f>SUM(BJ10*15+BK10*13+BL10*11+BM10*9+BN10*7+BO10*5)</f>
        <v>32</v>
      </c>
      <c r="BQ10" s="22">
        <f>SUM(AP10:AR10,AT10:AV10,AX10:AZ10,BB10:BD10,BF10:BH10,BJ10:BN10)</f>
        <v>29</v>
      </c>
      <c r="BR10" s="195"/>
      <c r="BS10" s="197"/>
      <c r="BT10" s="198"/>
      <c r="BU10" s="76" t="s">
        <v>53</v>
      </c>
      <c r="BV10" s="25"/>
      <c r="BW10" s="19">
        <f>IF(BV10=0,0,IF(BV10&gt;10,1,44-BV10*4))</f>
        <v>0</v>
      </c>
      <c r="BX10" s="19"/>
      <c r="BY10" s="26">
        <f>IF(BX10=0,0,IF(BX10=6,1,IF(BX10&gt;6,BX10,12-BX10*2)))</f>
        <v>0</v>
      </c>
      <c r="BZ10" s="25">
        <v>3</v>
      </c>
      <c r="CA10" s="19">
        <v>4</v>
      </c>
      <c r="CB10" s="19"/>
      <c r="CC10" s="19"/>
      <c r="CD10" s="19"/>
      <c r="CE10" s="19">
        <f>IF(BZ10=0,0,IF(BZ10&gt;5,BZ10,6-BZ10*1))+IF(CA10=0,0,IF(CA10&gt;5,CA10,12-CA10*2))+IF(CB10=0,0,IF(CB10&gt;5,CB10,18-CB10*3))+IF(CC10=0,0,IF(CC10&gt;5,CC10,24-CC10*4))+IF(CD10=0,0,IF(CD10&gt;5,CD10,24-CD10*4))</f>
        <v>7</v>
      </c>
      <c r="CF10" s="19"/>
      <c r="CG10" s="19"/>
      <c r="CH10" s="19"/>
      <c r="CI10" s="19"/>
      <c r="CJ10" s="19"/>
      <c r="CK10" s="19">
        <f>IF(CF10=0,0,IF(CF10&gt;5,CF10,6-CF10*1))+IF(CG10=0,0,IF(CG10&gt;5,CG10,12-CG10*2))+IF(CH10=0,0,IF(CH10&gt;5,CH10,18-CH10*3))+IF(CI10=0,0,IF(CI10&gt;5,CI10,24-CI10*4))+IF(CJ10=0,0,IF(CJ10&gt;5,CJ10,24-CJ10*4))</f>
        <v>0</v>
      </c>
      <c r="CL10" s="19"/>
      <c r="CM10" s="19"/>
      <c r="CN10" s="19"/>
      <c r="CO10" s="19"/>
      <c r="CP10" s="19"/>
      <c r="CQ10" s="26">
        <f>IF(CL10=0,0,IF(CL10&gt;10,CL10,11-CL10*1))+IF(CM10=0,0,IF(CM10&gt;10,CM10,22-CM10*2))+IF(CN10=0,0,IF(CN10&gt;10,CN10,33-CN10*3))+IF(CO10=0,0,IF(CO10&gt;8,CO10,28-CO10*3))+IF(CP10=0,0,IF(CP10&gt;6,CP10,35-CP10*5))</f>
        <v>0</v>
      </c>
      <c r="CR10" s="18"/>
      <c r="CS10" s="16"/>
      <c r="CT10" s="16"/>
      <c r="CU10" s="16"/>
      <c r="CV10" s="16"/>
      <c r="CW10" s="16"/>
      <c r="CX10" s="16"/>
      <c r="CY10" s="17"/>
      <c r="CZ10" s="27">
        <f t="shared" si="2"/>
        <v>7</v>
      </c>
      <c r="DA10" s="195"/>
      <c r="DB10" s="200"/>
      <c r="DC10" s="201"/>
      <c r="DD10" s="192"/>
    </row>
    <row r="11" spans="1:108" ht="27.75" customHeight="1">
      <c r="A11" s="193" t="s">
        <v>80</v>
      </c>
      <c r="B11" s="76" t="s">
        <v>51</v>
      </c>
      <c r="C11" s="166">
        <v>1</v>
      </c>
      <c r="D11" s="165"/>
      <c r="E11" s="165"/>
      <c r="F11" s="165"/>
      <c r="G11" s="165"/>
      <c r="H11" s="16">
        <f>SUM(C11*5)</f>
        <v>5</v>
      </c>
      <c r="I11" s="165">
        <v>1</v>
      </c>
      <c r="J11" s="165"/>
      <c r="K11" s="165"/>
      <c r="L11" s="165"/>
      <c r="M11" s="165"/>
      <c r="N11" s="16">
        <f>SUM(I11*5)</f>
        <v>5</v>
      </c>
      <c r="O11" s="165">
        <v>1</v>
      </c>
      <c r="P11" s="165"/>
      <c r="Q11" s="165"/>
      <c r="R11" s="16">
        <f>SUM(O11*5)</f>
        <v>5</v>
      </c>
      <c r="S11" s="165">
        <v>1</v>
      </c>
      <c r="T11" s="165"/>
      <c r="U11" s="17">
        <f>SUM(S11*10)</f>
        <v>10</v>
      </c>
      <c r="V11" s="166"/>
      <c r="W11" s="165"/>
      <c r="X11" s="16">
        <f>SUM(V11*10)</f>
        <v>0</v>
      </c>
      <c r="Y11" s="165"/>
      <c r="Z11" s="165"/>
      <c r="AA11" s="16">
        <f>SUM(Y11*10)</f>
        <v>0</v>
      </c>
      <c r="AB11" s="16"/>
      <c r="AC11" s="17">
        <f>SUM(AB11*15)</f>
        <v>0</v>
      </c>
      <c r="AD11" s="18"/>
      <c r="AE11" s="19">
        <f>IF(AD11="A1",30,IF(AD11="A2",20,""))</f>
      </c>
      <c r="AF11" s="16"/>
      <c r="AG11" s="19">
        <f>IF(AF11="A1",30,IF(AF11="A2",20,""))</f>
      </c>
      <c r="AH11" s="16"/>
      <c r="AI11" s="19">
        <f>IF(AH11="A1",30,IF(AH11="A2",20,""))</f>
      </c>
      <c r="AJ11" s="16"/>
      <c r="AK11" s="26">
        <f t="shared" si="1"/>
      </c>
      <c r="AL11" s="22">
        <f>SUM(H11,N11,R11,U11,X11,AA11,AC11,AE11)</f>
        <v>25</v>
      </c>
      <c r="AM11" s="209">
        <f>SUM(AL11,AL12)</f>
        <v>98</v>
      </c>
      <c r="AN11" s="193" t="s">
        <v>80</v>
      </c>
      <c r="AO11" s="76" t="s">
        <v>52</v>
      </c>
      <c r="AP11" s="18"/>
      <c r="AQ11" s="16">
        <v>1</v>
      </c>
      <c r="AR11" s="16">
        <v>1</v>
      </c>
      <c r="AS11" s="16">
        <f>SUM(AP11:AR11)</f>
        <v>2</v>
      </c>
      <c r="AT11" s="16"/>
      <c r="AU11" s="16"/>
      <c r="AV11" s="16">
        <v>1</v>
      </c>
      <c r="AW11" s="16">
        <f>SUM(AT11:AV11)</f>
        <v>1</v>
      </c>
      <c r="AX11" s="16"/>
      <c r="AY11" s="16"/>
      <c r="AZ11" s="16"/>
      <c r="BA11" s="16">
        <f>SUM(AX11:AZ11)*2</f>
        <v>0</v>
      </c>
      <c r="BB11" s="29">
        <v>4</v>
      </c>
      <c r="BC11" s="77"/>
      <c r="BD11" s="30">
        <v>5</v>
      </c>
      <c r="BE11" s="16">
        <f>SUM(BB11*2+BD11*2)</f>
        <v>18</v>
      </c>
      <c r="BF11" s="16">
        <v>4</v>
      </c>
      <c r="BG11" s="77"/>
      <c r="BH11" s="16">
        <v>6</v>
      </c>
      <c r="BI11" s="16">
        <f>SUM(BF11*2+BH11*2)</f>
        <v>20</v>
      </c>
      <c r="BJ11" s="204">
        <v>4</v>
      </c>
      <c r="BK11" s="205"/>
      <c r="BL11" s="206"/>
      <c r="BM11" s="207"/>
      <c r="BN11" s="204">
        <v>7</v>
      </c>
      <c r="BO11" s="205"/>
      <c r="BP11" s="17">
        <f>SUM(BJ11*2.5+BN11*2.5)</f>
        <v>27.5</v>
      </c>
      <c r="BQ11" s="22">
        <f>SUM(AS11,AW11,BA11,BE11,BI11,BP11)</f>
        <v>68.5</v>
      </c>
      <c r="BR11" s="195">
        <f>SUM(BQ11,BQ12)</f>
        <v>81.5</v>
      </c>
      <c r="BS11" s="196">
        <f>SUM(AM11,BR11)</f>
        <v>179.5</v>
      </c>
      <c r="BT11" s="208" t="s">
        <v>80</v>
      </c>
      <c r="BU11" s="76" t="s">
        <v>52</v>
      </c>
      <c r="BV11" s="25"/>
      <c r="BW11" s="19">
        <f>SUM(BV11*25)</f>
        <v>0</v>
      </c>
      <c r="BX11" s="19"/>
      <c r="BY11" s="26">
        <f>SUM(BX11*6)</f>
        <v>0</v>
      </c>
      <c r="BZ11" s="25">
        <v>1</v>
      </c>
      <c r="CA11" s="19">
        <v>1</v>
      </c>
      <c r="CB11" s="19">
        <v>2</v>
      </c>
      <c r="CC11" s="19"/>
      <c r="CD11" s="19"/>
      <c r="CE11" s="19">
        <f>SUM(BZ11*3+CA11*6+CB11*10+CC11*15+CD11*20)</f>
        <v>29</v>
      </c>
      <c r="CF11" s="19">
        <v>1</v>
      </c>
      <c r="CG11" s="19">
        <v>1</v>
      </c>
      <c r="CH11" s="19">
        <v>2</v>
      </c>
      <c r="CI11" s="19"/>
      <c r="CJ11" s="19"/>
      <c r="CK11" s="19">
        <f>SUM(CF11*3+CG11*6+CH11*10+CI11*15+CJ11*20)</f>
        <v>29</v>
      </c>
      <c r="CL11" s="19"/>
      <c r="CM11" s="19"/>
      <c r="CN11" s="19">
        <v>1</v>
      </c>
      <c r="CO11" s="19"/>
      <c r="CP11" s="19"/>
      <c r="CQ11" s="26">
        <f>SUM(CL11*5+CM11*9+CN11*13+CO11*15+CP11*20)</f>
        <v>13</v>
      </c>
      <c r="CR11" s="18"/>
      <c r="CS11" s="16"/>
      <c r="CT11" s="16"/>
      <c r="CU11" s="16"/>
      <c r="CV11" s="16"/>
      <c r="CW11" s="16"/>
      <c r="CX11" s="16"/>
      <c r="CY11" s="17"/>
      <c r="CZ11" s="27">
        <f t="shared" si="2"/>
        <v>71</v>
      </c>
      <c r="DA11" s="195">
        <f>SUM(CZ11,CZ12)</f>
        <v>77</v>
      </c>
      <c r="DB11" s="199">
        <f>SUM(DA11)</f>
        <v>77</v>
      </c>
      <c r="DC11" s="201" t="s">
        <v>80</v>
      </c>
      <c r="DD11" s="192">
        <f>SUM(BS11,DB11)</f>
        <v>256.5</v>
      </c>
    </row>
    <row r="12" spans="1:108" ht="27.75" customHeight="1">
      <c r="A12" s="194"/>
      <c r="B12" s="76" t="s">
        <v>53</v>
      </c>
      <c r="C12" s="18">
        <v>4</v>
      </c>
      <c r="D12" s="16"/>
      <c r="E12" s="16"/>
      <c r="F12" s="16"/>
      <c r="G12" s="16"/>
      <c r="H12" s="19">
        <f>IF(C12=0,0,IF(C12&gt;15,1,32-C12*2))+IF(D12=0,0,IF(D12&gt;15,1,32-D12*2))+IF(E12=0,0,IF(E12&gt;15,1,32-E12*2))+IF(F12=0,0,IF(F12&gt;15,1,32-F12*2))+IF(G12=0,0,IF(G12&gt;15,1,32-G12*2))</f>
        <v>24</v>
      </c>
      <c r="I12" s="16">
        <v>1</v>
      </c>
      <c r="J12" s="16"/>
      <c r="K12" s="16"/>
      <c r="L12" s="16"/>
      <c r="M12" s="16"/>
      <c r="N12" s="19">
        <f>IF(I12=0,0,IF(I12&gt;15,1,32-I12*2))+IF(J12=0,0,IF(J12&gt;15,1,32-J12*2))+IF(K12=0,0,IF(K12&gt;15,1,32-K12*2))+IF(L12=0,0,IF(L12&gt;15,1,32-L12*2))+IF(M12=0,0,IF(M12&gt;15,1,32-M12*2))</f>
        <v>30</v>
      </c>
      <c r="O12" s="16">
        <v>7</v>
      </c>
      <c r="P12" s="16"/>
      <c r="Q12" s="16"/>
      <c r="R12" s="19">
        <f>IF(O12=0,0,IF(O12&gt;15,1,32-O12*2))+IF(P12=0,0,IF(P12&gt;15,1,32-P12*2))+IF(Q12=0,0,IF(Q12&gt;15,1,32-Q12*2))</f>
        <v>18</v>
      </c>
      <c r="S12" s="16">
        <v>26</v>
      </c>
      <c r="T12" s="16"/>
      <c r="U12" s="26">
        <f>IF(S12=0,0,IF(S12&gt;20,1,42-S12*2))+IF(T12=0,0,IF(T12&gt;20,1,42-T12*2))</f>
        <v>1</v>
      </c>
      <c r="V12" s="18"/>
      <c r="W12" s="16"/>
      <c r="X12" s="19">
        <f>IF(V12=0,0,IF(V12&gt;5,1,18-V12*3))+IF(W12=0,0,IF(W12&gt;5,1,18-W12*3))</f>
        <v>0</v>
      </c>
      <c r="Y12" s="16"/>
      <c r="Z12" s="16"/>
      <c r="AA12" s="19">
        <f>IF(Y12=0,0,IF(Y12&gt;5,1,18-Y12*3))+IF(Z12=0,0,IF(Z12&gt;5,1,18-Z12*3))</f>
        <v>0</v>
      </c>
      <c r="AB12" s="16"/>
      <c r="AC12" s="26">
        <f>IF(AB12=0,0,IF(AB12&gt;10,1,33-AB12*3))</f>
        <v>0</v>
      </c>
      <c r="AD12" s="18"/>
      <c r="AE12" s="19">
        <f>IF(AD12=0,0,IF(AD12&gt;10,1,IF(AD11="A1",33-AD12*3,22-AD12*2)))</f>
        <v>0</v>
      </c>
      <c r="AF12" s="16"/>
      <c r="AG12" s="19">
        <f>IF(AF12=0,0,IF(AF12&gt;10,1,IF(AF11="A1",33-AF12*3,22-AF12*2)))</f>
        <v>0</v>
      </c>
      <c r="AH12" s="16"/>
      <c r="AI12" s="19">
        <f>IF(AH12=0,0,IF(AH12&gt;10,1,IF(AH11="A1",33-AH12*3,22-AH12*2)))</f>
        <v>0</v>
      </c>
      <c r="AJ12" s="16"/>
      <c r="AK12" s="26">
        <f t="shared" si="0"/>
        <v>0</v>
      </c>
      <c r="AL12" s="22">
        <f>SUM(H12,N12,R12,U12,X12,AA12,AC12,AE12,AG12,AI12,AK12)</f>
        <v>73</v>
      </c>
      <c r="AM12" s="209"/>
      <c r="AN12" s="194"/>
      <c r="AO12" s="76" t="s">
        <v>53</v>
      </c>
      <c r="AP12" s="18"/>
      <c r="AQ12" s="16">
        <v>5</v>
      </c>
      <c r="AR12" s="16"/>
      <c r="AS12" s="19">
        <f>IF(AP12=0,0,IF(AP12&gt;5,AP12,6-AP12*1))+IF(AQ12=0,0,IF(AQ12&gt;5,AQ12,6-AQ12*1))+IF(AR12=0,0,IF(AR12&gt;5,AR12,6-AR12*1))</f>
        <v>1</v>
      </c>
      <c r="AT12" s="19"/>
      <c r="AU12" s="19"/>
      <c r="AV12" s="19"/>
      <c r="AW12" s="19">
        <f>IF(AT12=0,0,IF(AT12&gt;5,AT12,6-AT12*1))+IF(AU12=0,0,IF(AU12&gt;5,AU12,6-AU12*1))+IF(AV12=0,0,IF(AV12&gt;5,AV12,6-AV12*1))</f>
        <v>0</v>
      </c>
      <c r="AX12" s="16"/>
      <c r="AY12" s="16"/>
      <c r="AZ12" s="16"/>
      <c r="BA12" s="19">
        <f>IF(AX12=0,0,IF(AX12&gt;10,AX12,16-AX12*1))+IF(AY12=0,0,IF(AY12&gt;10,AY12,16-AY12*1))+IF(AZ12=0,0,IF(AZ12&gt;10,AZ12,(16-AZ12*1)))</f>
        <v>0</v>
      </c>
      <c r="BB12" s="29">
        <v>2</v>
      </c>
      <c r="BC12" s="30"/>
      <c r="BD12" s="30">
        <v>2</v>
      </c>
      <c r="BE12" s="16">
        <f>SUM(BB12*5+BC12*3+BD12*1)</f>
        <v>12</v>
      </c>
      <c r="BF12" s="16">
        <v>1</v>
      </c>
      <c r="BG12" s="30"/>
      <c r="BH12" s="16">
        <v>2</v>
      </c>
      <c r="BI12" s="16">
        <f>SUM(BF12*5+BG12*3+BH12*1)</f>
        <v>7</v>
      </c>
      <c r="BJ12" s="16">
        <v>1</v>
      </c>
      <c r="BK12" s="16"/>
      <c r="BL12" s="30"/>
      <c r="BM12" s="30"/>
      <c r="BN12" s="16"/>
      <c r="BO12" s="80"/>
      <c r="BP12" s="17">
        <f>SUM(BJ12*15+BK12*13+BL12*11+BM12*9+BN12*7+BO12*5)</f>
        <v>15</v>
      </c>
      <c r="BQ12" s="22">
        <f>SUM(AP12:AR12,AT12:AV12,AX12:AZ12,BB12:BD12,BF12:BH12,BJ12:BN12)</f>
        <v>13</v>
      </c>
      <c r="BR12" s="195"/>
      <c r="BS12" s="197"/>
      <c r="BT12" s="198"/>
      <c r="BU12" s="76" t="s">
        <v>53</v>
      </c>
      <c r="BV12" s="25"/>
      <c r="BW12" s="19">
        <f>IF(BV12=0,0,IF(BV12&gt;10,1,44-BV12*4))</f>
        <v>0</v>
      </c>
      <c r="BX12" s="19"/>
      <c r="BY12" s="26">
        <f>IF(BX12=0,0,IF(BX12=6,1,IF(BX12&gt;6,BX12,12-BX12*2)))</f>
        <v>0</v>
      </c>
      <c r="BZ12" s="25"/>
      <c r="CA12" s="19"/>
      <c r="CB12" s="19">
        <v>4</v>
      </c>
      <c r="CC12" s="19"/>
      <c r="CD12" s="19"/>
      <c r="CE12" s="19">
        <f>IF(BZ12=0,0,IF(BZ12&gt;5,BZ12,6-BZ12*1))+IF(CA12=0,0,IF(CA12&gt;5,CA12,12-CA12*2))+IF(CB12=0,0,IF(CB12&gt;5,CB12,18-CB12*3))+IF(CC12=0,0,IF(CC12&gt;5,CC12,24-CC12*4))+IF(CD12=0,0,IF(CD12&gt;5,CD12,24-CD12*4))</f>
        <v>6</v>
      </c>
      <c r="CF12" s="19"/>
      <c r="CG12" s="19"/>
      <c r="CH12" s="19"/>
      <c r="CI12" s="19"/>
      <c r="CJ12" s="19"/>
      <c r="CK12" s="19">
        <f>IF(CF12=0,0,IF(CF12&gt;5,CF12,6-CF12*1))+IF(CG12=0,0,IF(CG12&gt;5,CG12,12-CG12*2))+IF(CH12=0,0,IF(CH12&gt;5,CH12,18-CH12*3))+IF(CI12=0,0,IF(CI12&gt;5,CI12,24-CI12*4))+IF(CJ12=0,0,IF(CJ12&gt;5,CJ12,24-CJ12*4))</f>
        <v>0</v>
      </c>
      <c r="CL12" s="19"/>
      <c r="CM12" s="19"/>
      <c r="CN12" s="19"/>
      <c r="CO12" s="19"/>
      <c r="CP12" s="19"/>
      <c r="CQ12" s="26">
        <f>IF(CL12=0,0,IF(CL12&gt;10,CL12,11-CL12*1))+IF(CM12=0,0,IF(CM12&gt;10,CM12,22-CM12*2))+IF(CN12=0,0,IF(CN12&gt;10,CN12,33-CN12*3))+IF(CO12=0,0,IF(CO12&gt;8,CO12,28-CO12*3))+IF(CP12=0,0,IF(CP12&gt;6,CP12,35-CP12*5))</f>
        <v>0</v>
      </c>
      <c r="CR12" s="18"/>
      <c r="CS12" s="16"/>
      <c r="CT12" s="16"/>
      <c r="CU12" s="16"/>
      <c r="CV12" s="16"/>
      <c r="CW12" s="16"/>
      <c r="CX12" s="16"/>
      <c r="CY12" s="17"/>
      <c r="CZ12" s="27">
        <f t="shared" si="2"/>
        <v>6</v>
      </c>
      <c r="DA12" s="195"/>
      <c r="DB12" s="200"/>
      <c r="DC12" s="201"/>
      <c r="DD12" s="192"/>
    </row>
    <row r="13" spans="1:108" ht="27.75" customHeight="1">
      <c r="A13" s="193" t="s">
        <v>102</v>
      </c>
      <c r="B13" s="76" t="s">
        <v>51</v>
      </c>
      <c r="C13" s="166">
        <v>2</v>
      </c>
      <c r="D13" s="165"/>
      <c r="E13" s="165"/>
      <c r="F13" s="165"/>
      <c r="G13" s="165"/>
      <c r="H13" s="16">
        <f>SUM(C13*5)</f>
        <v>10</v>
      </c>
      <c r="I13" s="165">
        <v>2</v>
      </c>
      <c r="J13" s="165"/>
      <c r="K13" s="165"/>
      <c r="L13" s="165"/>
      <c r="M13" s="165"/>
      <c r="N13" s="16">
        <f>SUM(I13*5)</f>
        <v>10</v>
      </c>
      <c r="O13" s="165">
        <v>2</v>
      </c>
      <c r="P13" s="165"/>
      <c r="Q13" s="165"/>
      <c r="R13" s="16">
        <f>SUM(O13*5)</f>
        <v>10</v>
      </c>
      <c r="S13" s="165">
        <v>2</v>
      </c>
      <c r="T13" s="165"/>
      <c r="U13" s="17">
        <f>SUM(S13*10)</f>
        <v>20</v>
      </c>
      <c r="V13" s="166">
        <v>1</v>
      </c>
      <c r="W13" s="165"/>
      <c r="X13" s="16">
        <f>SUM(V13*10)</f>
        <v>10</v>
      </c>
      <c r="Y13" s="165">
        <v>1</v>
      </c>
      <c r="Z13" s="165"/>
      <c r="AA13" s="16">
        <f>SUM(Y13*10)</f>
        <v>10</v>
      </c>
      <c r="AB13" s="16"/>
      <c r="AC13" s="17">
        <f>SUM(AB13*15)</f>
        <v>0</v>
      </c>
      <c r="AD13" s="18"/>
      <c r="AE13" s="19">
        <f>IF(AD13="A1",30,IF(AD13="A2",20,""))</f>
      </c>
      <c r="AF13" s="16"/>
      <c r="AG13" s="19">
        <f>IF(AF13="A1",30,IF(AF13="A2",20,""))</f>
      </c>
      <c r="AH13" s="16"/>
      <c r="AI13" s="19">
        <f>IF(AH13="A1",30,IF(AH13="A2",20,""))</f>
      </c>
      <c r="AJ13" s="16"/>
      <c r="AK13" s="26">
        <f t="shared" si="1"/>
      </c>
      <c r="AL13" s="22">
        <f>SUM(H13,N13,R13,U13,X13,AA13,AC13,AE13)</f>
        <v>70</v>
      </c>
      <c r="AM13" s="209">
        <f>SUM(AL13,AL14)</f>
        <v>143</v>
      </c>
      <c r="AN13" s="193" t="s">
        <v>102</v>
      </c>
      <c r="AO13" s="76" t="s">
        <v>52</v>
      </c>
      <c r="AP13" s="18">
        <v>1</v>
      </c>
      <c r="AQ13" s="16">
        <v>4</v>
      </c>
      <c r="AR13" s="16">
        <v>3</v>
      </c>
      <c r="AS13" s="16">
        <f>SUM(AP13:AR13)</f>
        <v>8</v>
      </c>
      <c r="AT13" s="16"/>
      <c r="AU13" s="16">
        <v>3</v>
      </c>
      <c r="AV13" s="16">
        <v>3</v>
      </c>
      <c r="AW13" s="16">
        <f>SUM(AT13:AV13)</f>
        <v>6</v>
      </c>
      <c r="AX13" s="16"/>
      <c r="AY13" s="16">
        <v>2</v>
      </c>
      <c r="AZ13" s="16">
        <v>2</v>
      </c>
      <c r="BA13" s="16">
        <f>SUM(AX13:AZ13)*2</f>
        <v>8</v>
      </c>
      <c r="BB13" s="29">
        <v>3</v>
      </c>
      <c r="BC13" s="77"/>
      <c r="BD13" s="30">
        <v>8</v>
      </c>
      <c r="BE13" s="16">
        <f>SUM(BB13*2+BD13*2)</f>
        <v>22</v>
      </c>
      <c r="BF13" s="16">
        <v>3</v>
      </c>
      <c r="BG13" s="77"/>
      <c r="BH13" s="16">
        <v>9</v>
      </c>
      <c r="BI13" s="16">
        <f>SUM(BF13*2+BH13*2)</f>
        <v>24</v>
      </c>
      <c r="BJ13" s="204">
        <v>3</v>
      </c>
      <c r="BK13" s="205"/>
      <c r="BL13" s="206"/>
      <c r="BM13" s="207"/>
      <c r="BN13" s="204">
        <v>9</v>
      </c>
      <c r="BO13" s="205"/>
      <c r="BP13" s="17">
        <f>SUM(BJ13*2.5+BN13*2.5)</f>
        <v>30</v>
      </c>
      <c r="BQ13" s="22">
        <f>SUM(AS13,AW13,BA13,BE13,BI13,BP13)</f>
        <v>98</v>
      </c>
      <c r="BR13" s="195">
        <f>SUM(BQ13,BQ14)</f>
        <v>121</v>
      </c>
      <c r="BS13" s="196">
        <f>SUM(AM13,BR13)</f>
        <v>264</v>
      </c>
      <c r="BT13" s="208" t="s">
        <v>102</v>
      </c>
      <c r="BU13" s="76" t="s">
        <v>52</v>
      </c>
      <c r="BV13" s="25"/>
      <c r="BW13" s="19">
        <f>SUM(BV13*25)</f>
        <v>0</v>
      </c>
      <c r="BX13" s="19"/>
      <c r="BY13" s="26">
        <f>SUM(BX13*6)</f>
        <v>0</v>
      </c>
      <c r="BZ13" s="25"/>
      <c r="CA13" s="19"/>
      <c r="CB13" s="19">
        <v>1</v>
      </c>
      <c r="CC13" s="19"/>
      <c r="CD13" s="19"/>
      <c r="CE13" s="19">
        <f>SUM(BZ13*3+CA13*6+CB13*10+CC13*15+CD13*20)</f>
        <v>10</v>
      </c>
      <c r="CF13" s="19"/>
      <c r="CG13" s="19"/>
      <c r="CH13" s="19">
        <v>1</v>
      </c>
      <c r="CI13" s="19"/>
      <c r="CJ13" s="19"/>
      <c r="CK13" s="19">
        <f>SUM(CF13*3+CG13*6+CH13*10+CI13*15+CJ13*20)</f>
        <v>10</v>
      </c>
      <c r="CL13" s="19"/>
      <c r="CM13" s="19"/>
      <c r="CN13" s="19"/>
      <c r="CO13" s="19"/>
      <c r="CP13" s="19"/>
      <c r="CQ13" s="26">
        <f>SUM(CL13*5+CM13*9+CN13*13+CO13*15+CP13*20)</f>
        <v>0</v>
      </c>
      <c r="CR13" s="18"/>
      <c r="CS13" s="16"/>
      <c r="CT13" s="16"/>
      <c r="CU13" s="16"/>
      <c r="CV13" s="16"/>
      <c r="CW13" s="16"/>
      <c r="CX13" s="16"/>
      <c r="CY13" s="17"/>
      <c r="CZ13" s="27">
        <f t="shared" si="2"/>
        <v>20</v>
      </c>
      <c r="DA13" s="195">
        <f>SUM(CZ13,CZ14)</f>
        <v>20</v>
      </c>
      <c r="DB13" s="199">
        <f>SUM(DA13)</f>
        <v>20</v>
      </c>
      <c r="DC13" s="201" t="s">
        <v>102</v>
      </c>
      <c r="DD13" s="192">
        <f>SUM(BS13,DB13)</f>
        <v>284</v>
      </c>
    </row>
    <row r="14" spans="1:108" ht="27.75" customHeight="1">
      <c r="A14" s="194"/>
      <c r="B14" s="76" t="s">
        <v>53</v>
      </c>
      <c r="C14" s="18">
        <v>5</v>
      </c>
      <c r="D14" s="16">
        <v>11</v>
      </c>
      <c r="E14" s="16"/>
      <c r="F14" s="16"/>
      <c r="G14" s="16"/>
      <c r="H14" s="19">
        <f>IF(C14=0,0,IF(C14&gt;15,1,32-C14*2))+IF(D14=0,0,IF(D14&gt;15,1,32-D14*2))+IF(E14=0,0,IF(E14&gt;15,1,32-E14*2))+IF(F14=0,0,IF(F14&gt;15,1,32-F14*2))+IF(G14=0,0,IF(G14&gt;15,1,32-G14*2))</f>
        <v>32</v>
      </c>
      <c r="I14" s="28">
        <v>7</v>
      </c>
      <c r="J14" s="28">
        <v>14</v>
      </c>
      <c r="K14" s="16"/>
      <c r="L14" s="16"/>
      <c r="M14" s="16"/>
      <c r="N14" s="19">
        <f>IF(I14=0,0,IF(I14&gt;15,1,32-I14*2))+IF(J14=0,0,IF(J14&gt;15,1,32-J14*2))+IF(K14=0,0,IF(K14&gt;15,1,32-K14*2))+IF(L14=0,0,IF(L14&gt;15,1,32-L14*2))+IF(M14=0,0,IF(M14&gt;15,1,32-M14*2))</f>
        <v>22</v>
      </c>
      <c r="O14" s="28">
        <v>9</v>
      </c>
      <c r="P14" s="28">
        <v>20</v>
      </c>
      <c r="Q14" s="81"/>
      <c r="R14" s="19">
        <f>IF(O14=0,0,IF(O14&gt;15,1,32-O14*2))+IF(P14=0,0,IF(P14&gt;15,1,32-P14*2))+IF(Q14=0,0,IF(Q14&gt;15,1,32-Q14*2))</f>
        <v>15</v>
      </c>
      <c r="S14" s="28">
        <v>49</v>
      </c>
      <c r="T14" s="28">
        <v>69</v>
      </c>
      <c r="U14" s="26">
        <f>IF(S14=0,0,IF(S14&gt;20,1,42-S14*2))+IF(T14=0,0,IF(T14&gt;20,1,42-T14*2))</f>
        <v>2</v>
      </c>
      <c r="V14" s="18">
        <v>8</v>
      </c>
      <c r="W14" s="16"/>
      <c r="X14" s="19">
        <f>IF(V14=0,0,IF(V14&gt;5,1,18-V14*3))+IF(W14=0,0,IF(W14&gt;5,1,18-W14*3))</f>
        <v>1</v>
      </c>
      <c r="Y14" s="16">
        <v>6</v>
      </c>
      <c r="Z14" s="16"/>
      <c r="AA14" s="19">
        <f>IF(Y14=0,0,IF(Y14&gt;5,1,18-Y14*3))+IF(Z14=0,0,IF(Z14&gt;5,1,18-Z14*3))</f>
        <v>1</v>
      </c>
      <c r="AB14" s="16"/>
      <c r="AC14" s="26">
        <f>IF(AB14=0,0,IF(AB14&gt;10,1,33-AB14*3))</f>
        <v>0</v>
      </c>
      <c r="AD14" s="18"/>
      <c r="AE14" s="19">
        <f>IF(AD14=0,0,IF(AD14&gt;10,1,IF(AD13="A1",33-AD14*3,22-AD14*2)))</f>
        <v>0</v>
      </c>
      <c r="AF14" s="16"/>
      <c r="AG14" s="19">
        <f>IF(AF14=0,0,IF(AF14&gt;10,1,IF(AF13="A1",33-AF14*3,22-AF14*2)))</f>
        <v>0</v>
      </c>
      <c r="AH14" s="16"/>
      <c r="AI14" s="19">
        <f>IF(AH14=0,0,IF(AH14&gt;10,1,IF(AH13="A1",33-AH14*3,22-AH14*2)))</f>
        <v>0</v>
      </c>
      <c r="AJ14" s="16"/>
      <c r="AK14" s="26">
        <f t="shared" si="0"/>
        <v>0</v>
      </c>
      <c r="AL14" s="22">
        <f>SUM(H14,N14,R14,U14,X14,AA14,AC14,AE14,AG14,AI14,AK14)</f>
        <v>73</v>
      </c>
      <c r="AM14" s="209"/>
      <c r="AN14" s="194"/>
      <c r="AO14" s="76" t="s">
        <v>53</v>
      </c>
      <c r="AP14" s="18"/>
      <c r="AQ14" s="16">
        <v>4</v>
      </c>
      <c r="AR14" s="16">
        <v>4</v>
      </c>
      <c r="AS14" s="19">
        <f>IF(AP14=0,0,IF(AP14&gt;5,AP14,6-AP14*1))+IF(AQ14=0,0,IF(AQ14&gt;5,AQ14,6-AQ14*1))+IF(AR14=0,0,IF(AR14&gt;5,AR14,6-AR14*1))</f>
        <v>4</v>
      </c>
      <c r="AT14" s="19"/>
      <c r="AU14" s="19">
        <v>2</v>
      </c>
      <c r="AV14" s="19">
        <v>3</v>
      </c>
      <c r="AW14" s="19">
        <f>IF(AT14=0,0,IF(AT14&gt;5,AT14,6-AT14*1))+IF(AU14=0,0,IF(AU14&gt;5,AU14,6-AU14*1))+IF(AV14=0,0,IF(AV14&gt;5,AV14,6-AV14*1))</f>
        <v>7</v>
      </c>
      <c r="AX14" s="16"/>
      <c r="AY14" s="16"/>
      <c r="AZ14" s="16"/>
      <c r="BA14" s="19">
        <f>IF(AX14=0,0,IF(AX14&gt;10,AX14,16-AX14*1))+IF(AY14=0,0,IF(AY14&gt;10,AY14,16-AY14*1))+IF(AZ14=0,0,IF(AZ14&gt;10,AZ14,(16-AZ14*1)))</f>
        <v>0</v>
      </c>
      <c r="BB14" s="29">
        <v>1</v>
      </c>
      <c r="BC14" s="30">
        <v>2</v>
      </c>
      <c r="BD14" s="30">
        <v>3</v>
      </c>
      <c r="BE14" s="16">
        <f>SUM(BB14*5+BC14*3+BD14*1)</f>
        <v>14</v>
      </c>
      <c r="BF14" s="16">
        <v>1</v>
      </c>
      <c r="BG14" s="30">
        <v>1</v>
      </c>
      <c r="BH14" s="16">
        <v>1</v>
      </c>
      <c r="BI14" s="16">
        <f>SUM(BF14*5+BG14*3+BH14*1)</f>
        <v>9</v>
      </c>
      <c r="BJ14" s="16"/>
      <c r="BK14" s="16"/>
      <c r="BL14" s="30">
        <v>1</v>
      </c>
      <c r="BM14" s="30"/>
      <c r="BN14" s="16"/>
      <c r="BO14" s="80">
        <v>2</v>
      </c>
      <c r="BP14" s="17">
        <f>SUM(BJ14*15+BK14*13+BL14*11+BM14*9+BN14*7+BO14*5)</f>
        <v>21</v>
      </c>
      <c r="BQ14" s="22">
        <f>SUM(AP14:AR14,AT14:AV14,AX14:AZ14,BB14:BD14,BF14:BH14,BJ14:BN14)</f>
        <v>23</v>
      </c>
      <c r="BR14" s="195"/>
      <c r="BS14" s="197"/>
      <c r="BT14" s="198"/>
      <c r="BU14" s="76" t="s">
        <v>53</v>
      </c>
      <c r="BV14" s="25"/>
      <c r="BW14" s="19">
        <f>IF(BV14=0,0,IF(BV14&gt;10,1,44-BV14*4))</f>
        <v>0</v>
      </c>
      <c r="BX14" s="19"/>
      <c r="BY14" s="26">
        <f>IF(BX14=0,0,IF(BX14=6,1,IF(BX14&gt;6,BX14,12-BX14*2)))</f>
        <v>0</v>
      </c>
      <c r="BZ14" s="25"/>
      <c r="CA14" s="19"/>
      <c r="CB14" s="19"/>
      <c r="CC14" s="19"/>
      <c r="CD14" s="19"/>
      <c r="CE14" s="19">
        <f>IF(BZ14=0,0,IF(BZ14&gt;5,BZ14,6-BZ14*1))+IF(CA14=0,0,IF(CA14&gt;5,CA14,12-CA14*2))+IF(CB14=0,0,IF(CB14&gt;5,CB14,18-CB14*3))+IF(CC14=0,0,IF(CC14&gt;5,CC14,24-CC14*4))+IF(CD14=0,0,IF(CD14&gt;5,CD14,24-CD14*4))</f>
        <v>0</v>
      </c>
      <c r="CF14" s="19"/>
      <c r="CG14" s="19"/>
      <c r="CH14" s="19"/>
      <c r="CI14" s="19"/>
      <c r="CJ14" s="19"/>
      <c r="CK14" s="19">
        <f>IF(CF14=0,0,IF(CF14&gt;5,CF14,6-CF14*1))+IF(CG14=0,0,IF(CG14&gt;5,CG14,12-CG14*2))+IF(CH14=0,0,IF(CH14&gt;5,CH14,18-CH14*3))+IF(CI14=0,0,IF(CI14&gt;5,CI14,24-CI14*4))+IF(CJ14=0,0,IF(CJ14&gt;5,CJ14,24-CJ14*4))</f>
        <v>0</v>
      </c>
      <c r="CL14" s="19"/>
      <c r="CM14" s="19"/>
      <c r="CN14" s="19"/>
      <c r="CO14" s="19"/>
      <c r="CP14" s="19"/>
      <c r="CQ14" s="26">
        <f>IF(CL14=0,0,IF(CL14&gt;10,CL14,11-CL14*1))+IF(CM14=0,0,IF(CM14&gt;10,CM14,22-CM14*2))+IF(CN14=0,0,IF(CN14&gt;10,CN14,33-CN14*3))+IF(CO14=0,0,IF(CO14&gt;8,CO14,28-CO14*3))+IF(CP14=0,0,IF(CP14&gt;6,CP14,35-CP14*5))</f>
        <v>0</v>
      </c>
      <c r="CR14" s="18"/>
      <c r="CS14" s="16"/>
      <c r="CT14" s="16"/>
      <c r="CU14" s="16"/>
      <c r="CV14" s="16"/>
      <c r="CW14" s="16"/>
      <c r="CX14" s="16"/>
      <c r="CY14" s="17"/>
      <c r="CZ14" s="27">
        <f t="shared" si="2"/>
        <v>0</v>
      </c>
      <c r="DA14" s="195"/>
      <c r="DB14" s="200"/>
      <c r="DC14" s="201"/>
      <c r="DD14" s="192"/>
    </row>
    <row r="15" spans="1:108" ht="27.75" customHeight="1">
      <c r="A15" s="193" t="s">
        <v>103</v>
      </c>
      <c r="B15" s="76" t="s">
        <v>51</v>
      </c>
      <c r="C15" s="166">
        <v>2</v>
      </c>
      <c r="D15" s="165"/>
      <c r="E15" s="165"/>
      <c r="F15" s="165"/>
      <c r="G15" s="165"/>
      <c r="H15" s="16">
        <f>SUM(C15*5)</f>
        <v>10</v>
      </c>
      <c r="I15" s="165">
        <v>2</v>
      </c>
      <c r="J15" s="165"/>
      <c r="K15" s="165"/>
      <c r="L15" s="165"/>
      <c r="M15" s="165"/>
      <c r="N15" s="16">
        <f>SUM(I15*5)</f>
        <v>10</v>
      </c>
      <c r="O15" s="165">
        <v>1</v>
      </c>
      <c r="P15" s="165"/>
      <c r="Q15" s="165"/>
      <c r="R15" s="16">
        <f>SUM(O15*5)</f>
        <v>5</v>
      </c>
      <c r="S15" s="165">
        <v>1</v>
      </c>
      <c r="T15" s="165"/>
      <c r="U15" s="17">
        <f>SUM(S15*10)</f>
        <v>10</v>
      </c>
      <c r="V15" s="166"/>
      <c r="W15" s="165"/>
      <c r="X15" s="16">
        <f>SUM(V15*10)</f>
        <v>0</v>
      </c>
      <c r="Y15" s="165"/>
      <c r="Z15" s="165"/>
      <c r="AA15" s="16">
        <f>SUM(Y15*10)</f>
        <v>0</v>
      </c>
      <c r="AB15" s="16"/>
      <c r="AC15" s="17">
        <f>SUM(AB15*15)</f>
        <v>0</v>
      </c>
      <c r="AD15" s="18"/>
      <c r="AE15" s="19">
        <f>IF(AD15="A1",30,IF(AD15="A2",20,""))</f>
      </c>
      <c r="AF15" s="16"/>
      <c r="AG15" s="19">
        <f>IF(AF15="A1",30,IF(AF15="A2",20,""))</f>
      </c>
      <c r="AH15" s="16"/>
      <c r="AI15" s="19">
        <f>IF(AH15="A1",30,IF(AH15="A2",20,""))</f>
      </c>
      <c r="AJ15" s="16"/>
      <c r="AK15" s="26">
        <f t="shared" si="1"/>
      </c>
      <c r="AL15" s="22">
        <f>SUM(H15,N15,R15,U15,X15,AA15,AC15,AE15)</f>
        <v>35</v>
      </c>
      <c r="AM15" s="209">
        <f>SUM(AL15,AL16)</f>
        <v>112</v>
      </c>
      <c r="AN15" s="193" t="s">
        <v>103</v>
      </c>
      <c r="AO15" s="76" t="s">
        <v>52</v>
      </c>
      <c r="AP15" s="18"/>
      <c r="AQ15" s="16">
        <v>1</v>
      </c>
      <c r="AR15" s="16">
        <v>2</v>
      </c>
      <c r="AS15" s="16">
        <f>SUM(AP15:AR15)</f>
        <v>3</v>
      </c>
      <c r="AT15" s="16"/>
      <c r="AU15" s="16">
        <v>1</v>
      </c>
      <c r="AV15" s="16">
        <v>2</v>
      </c>
      <c r="AW15" s="16">
        <f>SUM(AT15:AV15)</f>
        <v>3</v>
      </c>
      <c r="AX15" s="16"/>
      <c r="AY15" s="16"/>
      <c r="AZ15" s="16">
        <v>1</v>
      </c>
      <c r="BA15" s="16">
        <f>SUM(AX15:AZ15)*2</f>
        <v>2</v>
      </c>
      <c r="BB15" s="29">
        <v>1</v>
      </c>
      <c r="BC15" s="77"/>
      <c r="BD15" s="30">
        <v>2</v>
      </c>
      <c r="BE15" s="16">
        <f>SUM(BB15*2+BD15*2)</f>
        <v>6</v>
      </c>
      <c r="BF15" s="16">
        <v>1</v>
      </c>
      <c r="BG15" s="77"/>
      <c r="BH15" s="16">
        <v>2</v>
      </c>
      <c r="BI15" s="16">
        <f>SUM(BF15*2+BH15*2)</f>
        <v>6</v>
      </c>
      <c r="BJ15" s="204"/>
      <c r="BK15" s="205"/>
      <c r="BL15" s="206"/>
      <c r="BM15" s="207"/>
      <c r="BN15" s="204"/>
      <c r="BO15" s="205"/>
      <c r="BP15" s="17">
        <f>SUM(BJ15*2.5+BN15*2.5)</f>
        <v>0</v>
      </c>
      <c r="BQ15" s="22">
        <f>SUM(AS15,AW15,BA15,BE15,BI15,BP15)</f>
        <v>20</v>
      </c>
      <c r="BR15" s="195">
        <f>SUM(BQ15,BQ16)</f>
        <v>23</v>
      </c>
      <c r="BS15" s="196">
        <f>SUM(AM15,BR15)</f>
        <v>135</v>
      </c>
      <c r="BT15" s="208" t="s">
        <v>103</v>
      </c>
      <c r="BU15" s="76" t="s">
        <v>52</v>
      </c>
      <c r="BV15" s="25"/>
      <c r="BW15" s="19">
        <f>SUM(BV15*25)</f>
        <v>0</v>
      </c>
      <c r="BX15" s="19"/>
      <c r="BY15" s="26">
        <f>SUM(BX15*6)</f>
        <v>0</v>
      </c>
      <c r="BZ15" s="25"/>
      <c r="CA15" s="19">
        <v>1</v>
      </c>
      <c r="CB15" s="19">
        <v>2</v>
      </c>
      <c r="CC15" s="19"/>
      <c r="CD15" s="19"/>
      <c r="CE15" s="19">
        <f>SUM(BZ15*3+CA15*6+CB15*10+CC15*15+CD15*20)</f>
        <v>26</v>
      </c>
      <c r="CF15" s="19"/>
      <c r="CG15" s="19">
        <v>1</v>
      </c>
      <c r="CH15" s="19">
        <v>2</v>
      </c>
      <c r="CI15" s="19"/>
      <c r="CJ15" s="19"/>
      <c r="CK15" s="19">
        <f>SUM(CF15*3+CG15*6+CH15*10+CI15*15+CJ15*20)</f>
        <v>26</v>
      </c>
      <c r="CL15" s="19"/>
      <c r="CM15" s="19"/>
      <c r="CN15" s="19"/>
      <c r="CO15" s="19"/>
      <c r="CP15" s="19"/>
      <c r="CQ15" s="26">
        <f>SUM(CL15*5+CM15*9+CN15*13+CO15*15+CP15*20)</f>
        <v>0</v>
      </c>
      <c r="CR15" s="18"/>
      <c r="CS15" s="16"/>
      <c r="CT15" s="16"/>
      <c r="CU15" s="16"/>
      <c r="CV15" s="16"/>
      <c r="CW15" s="16"/>
      <c r="CX15" s="16"/>
      <c r="CY15" s="17"/>
      <c r="CZ15" s="27">
        <f t="shared" si="2"/>
        <v>52</v>
      </c>
      <c r="DA15" s="195">
        <f>SUM(CZ15,CZ16)</f>
        <v>52</v>
      </c>
      <c r="DB15" s="199">
        <f>SUM(DA15)</f>
        <v>52</v>
      </c>
      <c r="DC15" s="201" t="s">
        <v>103</v>
      </c>
      <c r="DD15" s="192">
        <f>SUM(BS15,DB15)</f>
        <v>187</v>
      </c>
    </row>
    <row r="16" spans="1:108" ht="27.75" customHeight="1">
      <c r="A16" s="194"/>
      <c r="B16" s="76" t="s">
        <v>53</v>
      </c>
      <c r="C16" s="18">
        <v>6</v>
      </c>
      <c r="D16" s="16">
        <v>12</v>
      </c>
      <c r="E16" s="16"/>
      <c r="F16" s="16"/>
      <c r="G16" s="16"/>
      <c r="H16" s="19">
        <f>IF(C16=0,0,IF(C16&gt;15,1,32-C16*2))+IF(D16=0,0,IF(D16&gt;15,1,32-D16*2))+IF(E16=0,0,IF(E16&gt;15,1,32-E16*2))+IF(F16=0,0,IF(F16&gt;15,1,32-F16*2))+IF(G16=0,0,IF(G16&gt;15,1,32-G16*2))</f>
        <v>28</v>
      </c>
      <c r="I16" s="28">
        <v>3</v>
      </c>
      <c r="J16" s="28">
        <v>13</v>
      </c>
      <c r="K16" s="16"/>
      <c r="L16" s="16"/>
      <c r="M16" s="16"/>
      <c r="N16" s="19">
        <f>IF(I16=0,0,IF(I16&gt;15,1,32-I16*2))+IF(J16=0,0,IF(J16&gt;15,1,32-J16*2))+IF(K16=0,0,IF(K16&gt;15,1,32-K16*2))+IF(L16=0,0,IF(L16&gt;15,1,32-L16*2))+IF(M16=0,0,IF(M16&gt;15,1,32-M16*2))</f>
        <v>32</v>
      </c>
      <c r="O16" s="16">
        <v>8</v>
      </c>
      <c r="P16" s="16"/>
      <c r="Q16" s="16"/>
      <c r="R16" s="19">
        <f>IF(O16=0,0,IF(O16&gt;15,1,32-O16*2))+IF(P16=0,0,IF(P16&gt;15,1,32-P16*2))+IF(Q16=0,0,IF(Q16&gt;15,1,32-Q16*2))</f>
        <v>16</v>
      </c>
      <c r="S16" s="16">
        <v>21</v>
      </c>
      <c r="T16" s="16"/>
      <c r="U16" s="26">
        <f>IF(S16=0,0,IF(S16&gt;20,1,42-S16*2))+IF(T16=0,0,IF(T16&gt;20,1,42-T16*2))</f>
        <v>1</v>
      </c>
      <c r="V16" s="18"/>
      <c r="W16" s="16"/>
      <c r="X16" s="19">
        <f>IF(V16=0,0,IF(V16&gt;5,1,18-V16*3))+IF(W16=0,0,IF(W16&gt;5,1,18-W16*3))</f>
        <v>0</v>
      </c>
      <c r="Y16" s="16"/>
      <c r="Z16" s="16"/>
      <c r="AA16" s="19">
        <f>IF(Y16=0,0,IF(Y16&gt;5,1,18-Y16*3))+IF(Z16=0,0,IF(Z16&gt;5,1,18-Z16*3))</f>
        <v>0</v>
      </c>
      <c r="AB16" s="16"/>
      <c r="AC16" s="26">
        <f>IF(AB16=0,0,IF(AB16&gt;10,1,33-AB16*3))</f>
        <v>0</v>
      </c>
      <c r="AD16" s="18"/>
      <c r="AE16" s="19">
        <f>IF(AD16=0,0,IF(AD16&gt;10,1,IF(AD15="A1",33-AD16*3,22-AD16*2)))</f>
        <v>0</v>
      </c>
      <c r="AF16" s="16"/>
      <c r="AG16" s="19">
        <f>IF(AF16=0,0,IF(AF16&gt;10,1,IF(AF15="A1",33-AF16*3,22-AF16*2)))</f>
        <v>0</v>
      </c>
      <c r="AH16" s="16"/>
      <c r="AI16" s="19">
        <f>IF(AH16=0,0,IF(AH16&gt;10,1,IF(AH15="A1",33-AH16*3,22-AH16*2)))</f>
        <v>0</v>
      </c>
      <c r="AJ16" s="16"/>
      <c r="AK16" s="26">
        <f t="shared" si="0"/>
        <v>0</v>
      </c>
      <c r="AL16" s="22">
        <f>SUM(H16,N16,R16,U16,X16,AA16,AC16,AE16,AG16,AI16,AK16)</f>
        <v>77</v>
      </c>
      <c r="AM16" s="209"/>
      <c r="AN16" s="194"/>
      <c r="AO16" s="76" t="s">
        <v>53</v>
      </c>
      <c r="AP16" s="18"/>
      <c r="AQ16" s="16"/>
      <c r="AR16" s="16">
        <v>1</v>
      </c>
      <c r="AS16" s="19">
        <f>IF(AP16=0,0,IF(AP16&gt;5,AP16,6-AP16*1))+IF(AQ16=0,0,IF(AQ16&gt;5,AQ16,6-AQ16*1))+IF(AR16=0,0,IF(AR16&gt;5,AR16,6-AR16*1))</f>
        <v>5</v>
      </c>
      <c r="AT16" s="19"/>
      <c r="AU16" s="19"/>
      <c r="AV16" s="19">
        <v>2</v>
      </c>
      <c r="AW16" s="19">
        <f>IF(AT16=0,0,IF(AT16&gt;5,AT16,6-AT16*1))+IF(AU16=0,0,IF(AU16&gt;5,AU16,6-AU16*1))+IF(AV16=0,0,IF(AV16&gt;5,AV16,6-AV16*1))</f>
        <v>4</v>
      </c>
      <c r="AX16" s="16"/>
      <c r="AY16" s="16"/>
      <c r="AZ16" s="16"/>
      <c r="BA16" s="19">
        <f>IF(AX16=0,0,IF(AX16&gt;10,AX16,16-AX16*1))+IF(AY16=0,0,IF(AY16&gt;10,AY16,16-AY16*1))+IF(AZ16=0,0,IF(AZ16&gt;10,AZ16,(16-AZ16*1)))</f>
        <v>0</v>
      </c>
      <c r="BB16" s="29"/>
      <c r="BC16" s="30"/>
      <c r="BD16" s="30"/>
      <c r="BE16" s="16">
        <f>SUM(BB16*5+BC16*3+BD16*1)</f>
        <v>0</v>
      </c>
      <c r="BF16" s="16"/>
      <c r="BG16" s="30"/>
      <c r="BH16" s="16"/>
      <c r="BI16" s="16">
        <f>SUM(BF16*5+BG16*3+BH16*1)</f>
        <v>0</v>
      </c>
      <c r="BJ16" s="16"/>
      <c r="BK16" s="16"/>
      <c r="BL16" s="30"/>
      <c r="BM16" s="30"/>
      <c r="BN16" s="16"/>
      <c r="BO16" s="80"/>
      <c r="BP16" s="17">
        <f>SUM(BJ16*15+BK16*13+BL16*11+BM16*9+BN16*7+BO16*5)</f>
        <v>0</v>
      </c>
      <c r="BQ16" s="22">
        <f>SUM(AP16:AR16,AT16:AV16,AX16:AZ16,BB16:BD16,BF16:BH16,BJ16:BN16)</f>
        <v>3</v>
      </c>
      <c r="BR16" s="195"/>
      <c r="BS16" s="197"/>
      <c r="BT16" s="198"/>
      <c r="BU16" s="76" t="s">
        <v>53</v>
      </c>
      <c r="BV16" s="25"/>
      <c r="BW16" s="19">
        <f>IF(BV16=0,0,IF(BV16&gt;10,1,44-BV16*4))</f>
        <v>0</v>
      </c>
      <c r="BX16" s="19"/>
      <c r="BY16" s="26">
        <f>IF(BX16=0,0,IF(BX16=6,1,IF(BX16&gt;6,BX16,12-BX16*2)))</f>
        <v>0</v>
      </c>
      <c r="BZ16" s="25"/>
      <c r="CA16" s="19"/>
      <c r="CB16" s="19"/>
      <c r="CC16" s="19"/>
      <c r="CD16" s="19"/>
      <c r="CE16" s="19">
        <f>IF(BZ16=0,0,IF(BZ16&gt;5,BZ16,6-BZ16*1))+IF(CA16=0,0,IF(CA16&gt;5,CA16,12-CA16*2))+IF(CB16=0,0,IF(CB16&gt;5,CB16,18-CB16*3))+IF(CC16=0,0,IF(CC16&gt;5,CC16,24-CC16*4))+IF(CD16=0,0,IF(CD16&gt;5,CD16,24-CD16*4))</f>
        <v>0</v>
      </c>
      <c r="CF16" s="19"/>
      <c r="CG16" s="19"/>
      <c r="CH16" s="19"/>
      <c r="CI16" s="19"/>
      <c r="CJ16" s="19"/>
      <c r="CK16" s="19">
        <f>IF(CF16=0,0,IF(CF16&gt;5,CF16,6-CF16*1))+IF(CG16=0,0,IF(CG16&gt;5,CG16,12-CG16*2))+IF(CH16=0,0,IF(CH16&gt;5,CH16,18-CH16*3))+IF(CI16=0,0,IF(CI16&gt;5,CI16,24-CI16*4))+IF(CJ16=0,0,IF(CJ16&gt;5,CJ16,24-CJ16*4))</f>
        <v>0</v>
      </c>
      <c r="CL16" s="19"/>
      <c r="CM16" s="19"/>
      <c r="CN16" s="19"/>
      <c r="CO16" s="19"/>
      <c r="CP16" s="19"/>
      <c r="CQ16" s="26">
        <f>IF(CL16=0,0,IF(CL16&gt;10,CL16,11-CL16*1))+IF(CM16=0,0,IF(CM16&gt;10,CM16,22-CM16*2))+IF(CN16=0,0,IF(CN16&gt;10,CN16,33-CN16*3))+IF(CO16=0,0,IF(CO16&gt;8,CO16,28-CO16*3))+IF(CP16=0,0,IF(CP16&gt;6,CP16,35-CP16*5))</f>
        <v>0</v>
      </c>
      <c r="CR16" s="18"/>
      <c r="CS16" s="16"/>
      <c r="CT16" s="16"/>
      <c r="CU16" s="16"/>
      <c r="CV16" s="16"/>
      <c r="CW16" s="16"/>
      <c r="CX16" s="16"/>
      <c r="CY16" s="17"/>
      <c r="CZ16" s="27">
        <f t="shared" si="2"/>
        <v>0</v>
      </c>
      <c r="DA16" s="195"/>
      <c r="DB16" s="200"/>
      <c r="DC16" s="201"/>
      <c r="DD16" s="192"/>
    </row>
    <row r="17" spans="1:108" ht="27.75" customHeight="1">
      <c r="A17" s="193" t="s">
        <v>73</v>
      </c>
      <c r="B17" s="76" t="s">
        <v>51</v>
      </c>
      <c r="C17" s="166">
        <v>1</v>
      </c>
      <c r="D17" s="165"/>
      <c r="E17" s="165"/>
      <c r="F17" s="165"/>
      <c r="G17" s="165"/>
      <c r="H17" s="16">
        <f>SUM(C17*5)</f>
        <v>5</v>
      </c>
      <c r="I17" s="165">
        <v>1</v>
      </c>
      <c r="J17" s="165"/>
      <c r="K17" s="165"/>
      <c r="L17" s="165"/>
      <c r="M17" s="165"/>
      <c r="N17" s="16">
        <f>SUM(I17*5)</f>
        <v>5</v>
      </c>
      <c r="O17" s="165">
        <v>1</v>
      </c>
      <c r="P17" s="165"/>
      <c r="Q17" s="165"/>
      <c r="R17" s="16">
        <f>SUM(O17*5)</f>
        <v>5</v>
      </c>
      <c r="S17" s="165"/>
      <c r="T17" s="165"/>
      <c r="U17" s="17">
        <f>SUM(S17*10)</f>
        <v>0</v>
      </c>
      <c r="V17" s="166"/>
      <c r="W17" s="165"/>
      <c r="X17" s="16">
        <f>SUM(V17*10)</f>
        <v>0</v>
      </c>
      <c r="Y17" s="165"/>
      <c r="Z17" s="165"/>
      <c r="AA17" s="16">
        <f>SUM(Y17*10)</f>
        <v>0</v>
      </c>
      <c r="AB17" s="16"/>
      <c r="AC17" s="17">
        <f>SUM(AB17*15)</f>
        <v>0</v>
      </c>
      <c r="AD17" s="18"/>
      <c r="AE17" s="19">
        <f>IF(AD17="A1",30,IF(AD17="A2",20,""))</f>
      </c>
      <c r="AF17" s="16"/>
      <c r="AG17" s="19">
        <f>IF(AF17="A1",30,IF(AF17="A2",20,""))</f>
      </c>
      <c r="AH17" s="16"/>
      <c r="AI17" s="19">
        <f>IF(AH17="A1",30,IF(AH17="A2",20,""))</f>
      </c>
      <c r="AJ17" s="16"/>
      <c r="AK17" s="26">
        <f t="shared" si="1"/>
      </c>
      <c r="AL17" s="22">
        <f>SUM(H17,N17,R17,U17,X17,AA17,AC17,AE17)</f>
        <v>15</v>
      </c>
      <c r="AM17" s="209">
        <f>SUM(AL17,AL18)</f>
        <v>44</v>
      </c>
      <c r="AN17" s="193" t="s">
        <v>73</v>
      </c>
      <c r="AO17" s="76" t="s">
        <v>52</v>
      </c>
      <c r="AP17" s="18">
        <v>2</v>
      </c>
      <c r="AQ17" s="16">
        <v>3</v>
      </c>
      <c r="AR17" s="16"/>
      <c r="AS17" s="16">
        <f>SUM(AP17:AR17)</f>
        <v>5</v>
      </c>
      <c r="AT17" s="16">
        <v>2</v>
      </c>
      <c r="AU17" s="16">
        <v>3</v>
      </c>
      <c r="AV17" s="16"/>
      <c r="AW17" s="16">
        <f>SUM(AT17:AV17)</f>
        <v>5</v>
      </c>
      <c r="AX17" s="16">
        <v>2</v>
      </c>
      <c r="AY17" s="16">
        <v>1</v>
      </c>
      <c r="AZ17" s="16"/>
      <c r="BA17" s="16">
        <f>SUM(AX17:AZ17)*2</f>
        <v>6</v>
      </c>
      <c r="BB17" s="29"/>
      <c r="BC17" s="77"/>
      <c r="BD17" s="30"/>
      <c r="BE17" s="16">
        <f>SUM(BB17*2+BD17*2)</f>
        <v>0</v>
      </c>
      <c r="BF17" s="16"/>
      <c r="BG17" s="77"/>
      <c r="BH17" s="16"/>
      <c r="BI17" s="16">
        <f>SUM(BF17*2+BH17*2)</f>
        <v>0</v>
      </c>
      <c r="BJ17" s="204"/>
      <c r="BK17" s="205"/>
      <c r="BL17" s="206"/>
      <c r="BM17" s="207"/>
      <c r="BN17" s="204"/>
      <c r="BO17" s="205"/>
      <c r="BP17" s="17">
        <f>SUM(BJ17*2.5+BN17*2.5)</f>
        <v>0</v>
      </c>
      <c r="BQ17" s="22">
        <f>SUM(AS17,AW17,BA17,BE17,BI17,BP17)</f>
        <v>16</v>
      </c>
      <c r="BR17" s="195">
        <f>SUM(BQ17,BQ18)</f>
        <v>34</v>
      </c>
      <c r="BS17" s="196">
        <f>SUM(AM17,BR17)</f>
        <v>78</v>
      </c>
      <c r="BT17" s="208" t="s">
        <v>73</v>
      </c>
      <c r="BU17" s="76" t="s">
        <v>52</v>
      </c>
      <c r="BV17" s="25"/>
      <c r="BW17" s="19">
        <f>SUM(BV17*25)</f>
        <v>0</v>
      </c>
      <c r="BX17" s="19"/>
      <c r="BY17" s="26">
        <f>SUM(BX17*6)</f>
        <v>0</v>
      </c>
      <c r="BZ17" s="25"/>
      <c r="CA17" s="19"/>
      <c r="CB17" s="19"/>
      <c r="CC17" s="19"/>
      <c r="CD17" s="19"/>
      <c r="CE17" s="19">
        <f>SUM(BZ17*3+CA17*6+CB17*10+CC17*15+CD17*20)</f>
        <v>0</v>
      </c>
      <c r="CF17" s="19"/>
      <c r="CG17" s="19"/>
      <c r="CH17" s="19"/>
      <c r="CI17" s="19"/>
      <c r="CJ17" s="19"/>
      <c r="CK17" s="19">
        <f>SUM(CF17*3+CG17*6+CH17*10+CI17*15+CJ17*20)</f>
        <v>0</v>
      </c>
      <c r="CL17" s="19"/>
      <c r="CM17" s="19"/>
      <c r="CN17" s="19"/>
      <c r="CO17" s="19"/>
      <c r="CP17" s="19"/>
      <c r="CQ17" s="26">
        <f>SUM(CL17*5+CM17*9+CN17*13+CO17*15+CP17*20)</f>
        <v>0</v>
      </c>
      <c r="CR17" s="18"/>
      <c r="CS17" s="16"/>
      <c r="CT17" s="16"/>
      <c r="CU17" s="16"/>
      <c r="CV17" s="16"/>
      <c r="CW17" s="16"/>
      <c r="CX17" s="16"/>
      <c r="CY17" s="17"/>
      <c r="CZ17" s="27">
        <f t="shared" si="2"/>
        <v>0</v>
      </c>
      <c r="DA17" s="195">
        <f>SUM(CZ17,CZ18)</f>
        <v>0</v>
      </c>
      <c r="DB17" s="199">
        <f>SUM(DA17)</f>
        <v>0</v>
      </c>
      <c r="DC17" s="201" t="s">
        <v>73</v>
      </c>
      <c r="DD17" s="192">
        <f>SUM(BS17,DB17)</f>
        <v>78</v>
      </c>
    </row>
    <row r="18" spans="1:108" ht="27.75" customHeight="1">
      <c r="A18" s="194"/>
      <c r="B18" s="76" t="s">
        <v>53</v>
      </c>
      <c r="C18" s="18">
        <v>8</v>
      </c>
      <c r="D18" s="16"/>
      <c r="E18" s="16"/>
      <c r="F18" s="16"/>
      <c r="G18" s="16"/>
      <c r="H18" s="19">
        <f>IF(C18=0,0,IF(C18&gt;15,1,32-C18*2))+IF(D18=0,0,IF(D18&gt;15,1,32-D18*2))+IF(E18=0,0,IF(E18&gt;15,1,32-E18*2))+IF(F18=0,0,IF(F18&gt;15,1,32-F18*2))+IF(G18=0,0,IF(G18&gt;15,1,32-G18*2))</f>
        <v>16</v>
      </c>
      <c r="I18" s="16">
        <v>10</v>
      </c>
      <c r="J18" s="16"/>
      <c r="K18" s="16"/>
      <c r="L18" s="16"/>
      <c r="M18" s="16"/>
      <c r="N18" s="19">
        <f>IF(I18=0,0,IF(I18&gt;15,1,32-I18*2))+IF(J18=0,0,IF(J18&gt;15,1,32-J18*2))+IF(K18=0,0,IF(K18&gt;15,1,32-K18*2))+IF(L18=0,0,IF(L18&gt;15,1,32-L18*2))+IF(M18=0,0,IF(M18&gt;15,1,32-M18*2))</f>
        <v>12</v>
      </c>
      <c r="O18" s="16">
        <v>25</v>
      </c>
      <c r="P18" s="16"/>
      <c r="Q18" s="16"/>
      <c r="R18" s="19">
        <f>IF(O18=0,0,IF(O18&gt;15,1,32-O18*2))+IF(P18=0,0,IF(P18&gt;15,1,32-P18*2))+IF(Q18=0,0,IF(Q18&gt;15,1,32-Q18*2))</f>
        <v>1</v>
      </c>
      <c r="S18" s="16"/>
      <c r="T18" s="16"/>
      <c r="U18" s="26">
        <f>IF(S18=0,0,IF(S18&gt;20,1,42-S18*2))+IF(T18=0,0,IF(T18&gt;20,1,42-T18*2))</f>
        <v>0</v>
      </c>
      <c r="V18" s="18"/>
      <c r="W18" s="16"/>
      <c r="X18" s="19">
        <f>IF(V18=0,0,IF(V18&gt;5,1,18-V18*3))+IF(W18=0,0,IF(W18&gt;5,1,18-W18*3))</f>
        <v>0</v>
      </c>
      <c r="Y18" s="16"/>
      <c r="Z18" s="16"/>
      <c r="AA18" s="19">
        <f>IF(Y18=0,0,IF(Y18&gt;5,1,18-Y18*3))+IF(Z18=0,0,IF(Z18&gt;5,1,18-Z18*3))</f>
        <v>0</v>
      </c>
      <c r="AB18" s="16"/>
      <c r="AC18" s="26">
        <f>IF(AB18=0,0,IF(AB18&gt;10,1,33-AB18*3))</f>
        <v>0</v>
      </c>
      <c r="AD18" s="18"/>
      <c r="AE18" s="19">
        <f>IF(AD18=0,0,IF(AD18&gt;10,1,IF(AD17="A1",33-AD18*3,22-AD18*2)))</f>
        <v>0</v>
      </c>
      <c r="AF18" s="16"/>
      <c r="AG18" s="19">
        <f>IF(AF18=0,0,IF(AF18&gt;10,1,IF(AF17="A1",33-AF18*3,22-AF18*2)))</f>
        <v>0</v>
      </c>
      <c r="AH18" s="16"/>
      <c r="AI18" s="19">
        <f>IF(AH18=0,0,IF(AH18&gt;10,1,IF(AH17="A1",33-AH18*3,22-AH18*2)))</f>
        <v>0</v>
      </c>
      <c r="AJ18" s="16"/>
      <c r="AK18" s="26">
        <f t="shared" si="0"/>
        <v>0</v>
      </c>
      <c r="AL18" s="22">
        <f>SUM(H18,N18,R18,U18,X18,AA18,AC18,AE18,AG18,AI18,AK18)</f>
        <v>29</v>
      </c>
      <c r="AM18" s="209"/>
      <c r="AN18" s="194"/>
      <c r="AO18" s="76" t="s">
        <v>53</v>
      </c>
      <c r="AP18" s="18">
        <v>7</v>
      </c>
      <c r="AQ18" s="16">
        <v>3</v>
      </c>
      <c r="AR18" s="16"/>
      <c r="AS18" s="19">
        <f>IF(AP18=0,0,IF(AP18&gt;5,AP18,6-AP18*1))+IF(AQ18=0,0,IF(AQ18&gt;5,AQ18,6-AQ18*1))+IF(AR18=0,0,IF(AR18&gt;5,AR18,6-AR18*1))</f>
        <v>10</v>
      </c>
      <c r="AT18" s="19">
        <v>7</v>
      </c>
      <c r="AU18" s="19">
        <v>1</v>
      </c>
      <c r="AV18" s="19"/>
      <c r="AW18" s="19">
        <f>IF(AT18=0,0,IF(AT18&gt;5,AT18,6-AT18*1))+IF(AU18=0,0,IF(AU18&gt;5,AU18,6-AU18*1))+IF(AV18=0,0,IF(AV18&gt;5,AV18,6-AV18*1))</f>
        <v>12</v>
      </c>
      <c r="AX18" s="16"/>
      <c r="AY18" s="16"/>
      <c r="AZ18" s="16"/>
      <c r="BA18" s="19">
        <f>IF(AX18=0,0,IF(AX18&gt;10,AX18,16-AX18*1))+IF(AY18=0,0,IF(AY18&gt;10,AY18,16-AY18*1))+IF(AZ18=0,0,IF(AZ18&gt;10,AZ18,(16-AZ18*1)))</f>
        <v>0</v>
      </c>
      <c r="BB18" s="29"/>
      <c r="BC18" s="30"/>
      <c r="BD18" s="30"/>
      <c r="BE18" s="16">
        <f>SUM(BB18*5+BC18*3+BD18*1)</f>
        <v>0</v>
      </c>
      <c r="BF18" s="16"/>
      <c r="BG18" s="30"/>
      <c r="BH18" s="16"/>
      <c r="BI18" s="16">
        <f>SUM(BF18*5+BG18*3+BH18*1)</f>
        <v>0</v>
      </c>
      <c r="BJ18" s="16"/>
      <c r="BK18" s="16"/>
      <c r="BL18" s="30"/>
      <c r="BM18" s="30"/>
      <c r="BN18" s="16"/>
      <c r="BO18" s="80"/>
      <c r="BP18" s="17">
        <f>SUM(BJ18*15+BK18*13+BL18*11+BM18*9+BN18*7+BO18*5)</f>
        <v>0</v>
      </c>
      <c r="BQ18" s="22">
        <f>SUM(AP18:AR18,AT18:AV18,AX18:AZ18,BB18:BD18,BF18:BH18,BJ18:BN18)</f>
        <v>18</v>
      </c>
      <c r="BR18" s="195"/>
      <c r="BS18" s="197"/>
      <c r="BT18" s="198"/>
      <c r="BU18" s="76" t="s">
        <v>53</v>
      </c>
      <c r="BV18" s="25"/>
      <c r="BW18" s="19">
        <f>IF(BV18=0,0,IF(BV18&gt;10,1,44-BV18*4))</f>
        <v>0</v>
      </c>
      <c r="BX18" s="19"/>
      <c r="BY18" s="26">
        <f>IF(BX18=0,0,IF(BX18=6,1,IF(BX18&gt;6,BX18,12-BX18*2)))</f>
        <v>0</v>
      </c>
      <c r="BZ18" s="25"/>
      <c r="CA18" s="19"/>
      <c r="CB18" s="19"/>
      <c r="CC18" s="19"/>
      <c r="CD18" s="19"/>
      <c r="CE18" s="19">
        <f>IF(BZ18=0,0,IF(BZ18&gt;5,BZ18,6-BZ18*1))+IF(CA18=0,0,IF(CA18&gt;5,CA18,12-CA18*2))+IF(CB18=0,0,IF(CB18&gt;5,CB18,18-CB18*3))+IF(CC18=0,0,IF(CC18&gt;5,CC18,24-CC18*4))+IF(CD18=0,0,IF(CD18&gt;5,CD18,24-CD18*4))</f>
        <v>0</v>
      </c>
      <c r="CF18" s="19"/>
      <c r="CG18" s="19"/>
      <c r="CH18" s="19"/>
      <c r="CI18" s="19"/>
      <c r="CJ18" s="19"/>
      <c r="CK18" s="19">
        <f>IF(CF18=0,0,IF(CF18&gt;5,CF18,6-CF18*1))+IF(CG18=0,0,IF(CG18&gt;5,CG18,12-CG18*2))+IF(CH18=0,0,IF(CH18&gt;5,CH18,18-CH18*3))+IF(CI18=0,0,IF(CI18&gt;5,CI18,24-CI18*4))+IF(CJ18=0,0,IF(CJ18&gt;5,CJ18,24-CJ18*4))</f>
        <v>0</v>
      </c>
      <c r="CL18" s="19"/>
      <c r="CM18" s="19"/>
      <c r="CN18" s="19"/>
      <c r="CO18" s="19"/>
      <c r="CP18" s="19"/>
      <c r="CQ18" s="26">
        <f>IF(CL18=0,0,IF(CL18&gt;10,CL18,11-CL18*1))+IF(CM18=0,0,IF(CM18&gt;10,CM18,22-CM18*2))+IF(CN18=0,0,IF(CN18&gt;10,CN18,33-CN18*3))+IF(CO18=0,0,IF(CO18&gt;8,CO18,28-CO18*3))+IF(CP18=0,0,IF(CP18&gt;6,CP18,35-CP18*5))</f>
        <v>0</v>
      </c>
      <c r="CR18" s="18"/>
      <c r="CS18" s="16"/>
      <c r="CT18" s="16"/>
      <c r="CU18" s="16"/>
      <c r="CV18" s="16"/>
      <c r="CW18" s="16"/>
      <c r="CX18" s="16"/>
      <c r="CY18" s="17"/>
      <c r="CZ18" s="27">
        <f t="shared" si="2"/>
        <v>0</v>
      </c>
      <c r="DA18" s="195"/>
      <c r="DB18" s="200"/>
      <c r="DC18" s="201"/>
      <c r="DD18" s="192"/>
    </row>
    <row r="19" spans="1:108" ht="27.75" customHeight="1">
      <c r="A19" s="193" t="s">
        <v>104</v>
      </c>
      <c r="B19" s="76" t="s">
        <v>51</v>
      </c>
      <c r="C19" s="166">
        <v>6</v>
      </c>
      <c r="D19" s="165"/>
      <c r="E19" s="165"/>
      <c r="F19" s="165"/>
      <c r="G19" s="165"/>
      <c r="H19" s="16">
        <f>SUM(C19*5)</f>
        <v>30</v>
      </c>
      <c r="I19" s="165">
        <v>5</v>
      </c>
      <c r="J19" s="165"/>
      <c r="K19" s="165"/>
      <c r="L19" s="165"/>
      <c r="M19" s="165"/>
      <c r="N19" s="16">
        <f>SUM(I19*5)</f>
        <v>25</v>
      </c>
      <c r="O19" s="165">
        <v>2</v>
      </c>
      <c r="P19" s="165"/>
      <c r="Q19" s="165"/>
      <c r="R19" s="16">
        <f>SUM(O19*5)</f>
        <v>10</v>
      </c>
      <c r="S19" s="165">
        <v>1</v>
      </c>
      <c r="T19" s="165"/>
      <c r="U19" s="17">
        <f>SUM(S19*10)</f>
        <v>10</v>
      </c>
      <c r="V19" s="166">
        <v>1</v>
      </c>
      <c r="W19" s="165"/>
      <c r="X19" s="16">
        <f>SUM(V19*10)</f>
        <v>10</v>
      </c>
      <c r="Y19" s="165">
        <v>1</v>
      </c>
      <c r="Z19" s="165"/>
      <c r="AA19" s="16">
        <f>SUM(Y19*10)</f>
        <v>10</v>
      </c>
      <c r="AB19" s="16">
        <v>1</v>
      </c>
      <c r="AC19" s="17">
        <f>SUM(AB19*15)</f>
        <v>15</v>
      </c>
      <c r="AD19" s="18"/>
      <c r="AE19" s="19">
        <f>IF(AD19="A1",30,IF(AD19="A2",20,""))</f>
      </c>
      <c r="AF19" s="16"/>
      <c r="AG19" s="19">
        <f>IF(AF19="A1",30,IF(AF19="A2",20,""))</f>
      </c>
      <c r="AH19" s="16"/>
      <c r="AI19" s="19">
        <f>IF(AH19="A1",30,IF(AH19="A2",20,""))</f>
      </c>
      <c r="AJ19" s="16"/>
      <c r="AK19" s="26">
        <f t="shared" si="1"/>
      </c>
      <c r="AL19" s="22">
        <f>SUM(H19,N19,R19,U19,X19,AA19,AC19,AE19)</f>
        <v>110</v>
      </c>
      <c r="AM19" s="209">
        <f>SUM(AL19,AL20)</f>
        <v>171</v>
      </c>
      <c r="AN19" s="193" t="s">
        <v>104</v>
      </c>
      <c r="AO19" s="76" t="s">
        <v>52</v>
      </c>
      <c r="AP19" s="18">
        <v>1</v>
      </c>
      <c r="AQ19" s="16">
        <v>2</v>
      </c>
      <c r="AR19" s="16">
        <v>3</v>
      </c>
      <c r="AS19" s="16">
        <f>SUM(AP19:AR19)</f>
        <v>6</v>
      </c>
      <c r="AT19" s="16">
        <v>9</v>
      </c>
      <c r="AU19" s="16">
        <v>4</v>
      </c>
      <c r="AV19" s="16">
        <v>3</v>
      </c>
      <c r="AW19" s="16">
        <f>SUM(AT19:AV19)</f>
        <v>16</v>
      </c>
      <c r="AX19" s="16"/>
      <c r="AY19" s="16"/>
      <c r="AZ19" s="16"/>
      <c r="BA19" s="16">
        <f>SUM(AX19:AZ19)*2</f>
        <v>0</v>
      </c>
      <c r="BB19" s="29">
        <v>1</v>
      </c>
      <c r="BC19" s="77"/>
      <c r="BD19" s="30">
        <v>2</v>
      </c>
      <c r="BE19" s="16">
        <f>SUM(BB19*2+BD19*2)</f>
        <v>6</v>
      </c>
      <c r="BF19" s="16">
        <v>1</v>
      </c>
      <c r="BG19" s="77"/>
      <c r="BH19" s="16">
        <v>2</v>
      </c>
      <c r="BI19" s="16">
        <f>SUM(BF19*2+BH19*2)</f>
        <v>6</v>
      </c>
      <c r="BJ19" s="204"/>
      <c r="BK19" s="205"/>
      <c r="BL19" s="206"/>
      <c r="BM19" s="207"/>
      <c r="BN19" s="204"/>
      <c r="BO19" s="205"/>
      <c r="BP19" s="17">
        <f>SUM(BJ19*2.5+BN19*2.5)</f>
        <v>0</v>
      </c>
      <c r="BQ19" s="22">
        <f>SUM(AS19,AW19,BA19,BE19,BI19,BP19)</f>
        <v>34</v>
      </c>
      <c r="BR19" s="195">
        <f>SUM(BQ19,BQ20)</f>
        <v>35</v>
      </c>
      <c r="BS19" s="196">
        <f>SUM(AM19,BR19)</f>
        <v>206</v>
      </c>
      <c r="BT19" s="208" t="s">
        <v>104</v>
      </c>
      <c r="BU19" s="76" t="s">
        <v>52</v>
      </c>
      <c r="BV19" s="25"/>
      <c r="BW19" s="19">
        <f>SUM(BV19*25)</f>
        <v>0</v>
      </c>
      <c r="BX19" s="19"/>
      <c r="BY19" s="26">
        <f>SUM(BX19*6)</f>
        <v>0</v>
      </c>
      <c r="BZ19" s="25"/>
      <c r="CA19" s="19"/>
      <c r="CB19" s="19">
        <v>1</v>
      </c>
      <c r="CC19" s="19">
        <v>2</v>
      </c>
      <c r="CD19" s="19"/>
      <c r="CE19" s="19">
        <f>SUM(BZ19*3+CA19*6+CB19*10+CC19*15+CD19*20)</f>
        <v>40</v>
      </c>
      <c r="CF19" s="19"/>
      <c r="CG19" s="19"/>
      <c r="CH19" s="19">
        <v>1</v>
      </c>
      <c r="CI19" s="19">
        <v>2</v>
      </c>
      <c r="CJ19" s="19"/>
      <c r="CK19" s="19">
        <f>SUM(CF19*3+CG19*6+CH19*10+CI19*15+CJ19*20)</f>
        <v>40</v>
      </c>
      <c r="CL19" s="19"/>
      <c r="CM19" s="19"/>
      <c r="CN19" s="19">
        <v>1</v>
      </c>
      <c r="CO19" s="19">
        <v>2</v>
      </c>
      <c r="CP19" s="19"/>
      <c r="CQ19" s="26">
        <f>SUM(CL19*5+CM19*9+CN19*13+CO19*15+CP19*20)</f>
        <v>43</v>
      </c>
      <c r="CR19" s="18"/>
      <c r="CS19" s="16"/>
      <c r="CT19" s="16"/>
      <c r="CU19" s="16"/>
      <c r="CV19" s="16"/>
      <c r="CW19" s="16"/>
      <c r="CX19" s="16"/>
      <c r="CY19" s="17"/>
      <c r="CZ19" s="27">
        <f t="shared" si="2"/>
        <v>123</v>
      </c>
      <c r="DA19" s="195">
        <f>SUM(CZ19,CZ20)</f>
        <v>279</v>
      </c>
      <c r="DB19" s="199">
        <f>SUM(DA19)</f>
        <v>279</v>
      </c>
      <c r="DC19" s="201" t="s">
        <v>104</v>
      </c>
      <c r="DD19" s="192">
        <f>SUM(BS19,DB19)</f>
        <v>485</v>
      </c>
    </row>
    <row r="20" spans="1:108" ht="27.75" customHeight="1">
      <c r="A20" s="194"/>
      <c r="B20" s="76" t="s">
        <v>53</v>
      </c>
      <c r="C20" s="18">
        <v>10</v>
      </c>
      <c r="D20" s="16">
        <v>18</v>
      </c>
      <c r="E20" s="16">
        <v>20</v>
      </c>
      <c r="F20" s="16">
        <v>21</v>
      </c>
      <c r="G20" s="16">
        <v>25</v>
      </c>
      <c r="H20" s="19">
        <f>IF(C20=0,0,IF(C20&gt;15,1,32-C20*2))+IF(D20=0,0,IF(D20&gt;15,1,32-D20*2))+IF(E20=0,0,IF(E20&gt;15,1,32-E20*2))+IF(F20=0,0,IF(F20&gt;15,1,32-F20*2))+IF(G20=0,0,IF(G20&gt;15,1,32-G20*2))</f>
        <v>16</v>
      </c>
      <c r="I20" s="28">
        <v>12</v>
      </c>
      <c r="J20" s="28">
        <v>16</v>
      </c>
      <c r="K20" s="28">
        <v>22</v>
      </c>
      <c r="L20" s="28">
        <v>24</v>
      </c>
      <c r="M20" s="28">
        <v>26</v>
      </c>
      <c r="N20" s="19">
        <f>IF(I20=0,0,IF(I20&gt;15,1,32-I20*2))+IF(J20=0,0,IF(J20&gt;15,1,32-J20*2))+IF(K20=0,0,IF(K20&gt;15,1,32-K20*2))+IF(L20=0,0,IF(L20&gt;15,1,32-L20*2))+IF(M20=0,0,IF(M20&gt;15,1,32-M20*2))</f>
        <v>12</v>
      </c>
      <c r="O20" s="28">
        <v>19</v>
      </c>
      <c r="P20" s="28">
        <v>23</v>
      </c>
      <c r="Q20" s="81"/>
      <c r="R20" s="19">
        <f>IF(O20=0,0,IF(O20&gt;15,1,32-O20*2))+IF(P20=0,0,IF(P20&gt;15,1,32-P20*2))+IF(Q20=0,0,IF(Q20&gt;15,1,32-Q20*2))</f>
        <v>2</v>
      </c>
      <c r="S20" s="16">
        <v>66</v>
      </c>
      <c r="T20" s="16"/>
      <c r="U20" s="26">
        <f>IF(S20=0,0,IF(S20&gt;20,1,42-S20*2))+IF(T20=0,0,IF(T20&gt;20,1,42-T20*2))</f>
        <v>1</v>
      </c>
      <c r="V20" s="18">
        <v>2</v>
      </c>
      <c r="W20" s="16"/>
      <c r="X20" s="19">
        <f>IF(V20=0,0,IF(V20&gt;5,1,18-V20*3))+IF(W20=0,0,IF(W20&gt;5,1,18-W20*3))</f>
        <v>12</v>
      </c>
      <c r="Y20" s="16">
        <v>2</v>
      </c>
      <c r="Z20" s="16"/>
      <c r="AA20" s="19">
        <f>IF(Y20=0,0,IF(Y20&gt;5,1,18-Y20*3))+IF(Z20=0,0,IF(Z20&gt;5,1,18-Z20*3))</f>
        <v>12</v>
      </c>
      <c r="AB20" s="16">
        <v>9</v>
      </c>
      <c r="AC20" s="26">
        <f>IF(AB20=0,0,IF(AB20&gt;10,1,33-AB20*3))</f>
        <v>6</v>
      </c>
      <c r="AD20" s="18"/>
      <c r="AE20" s="19">
        <f>IF(AD20=0,0,IF(AD20&gt;10,1,IF(AD19="A1",33-AD20*3,22-AD20*2)))</f>
        <v>0</v>
      </c>
      <c r="AF20" s="16"/>
      <c r="AG20" s="19">
        <f>IF(AF20=0,0,IF(AF20&gt;10,1,IF(AF19="A1",33-AF20*3,22-AF20*2)))</f>
        <v>0</v>
      </c>
      <c r="AH20" s="16"/>
      <c r="AI20" s="19">
        <f>IF(AH20=0,0,IF(AH20&gt;10,1,IF(AH19="A1",33-AH20*3,22-AH20*2)))</f>
        <v>0</v>
      </c>
      <c r="AJ20" s="16"/>
      <c r="AK20" s="26">
        <f t="shared" si="0"/>
        <v>0</v>
      </c>
      <c r="AL20" s="22">
        <f>SUM(H20,N20,R20,U20,X20,AA20,AC20,AE20,AG20,AI20,AK20)</f>
        <v>61</v>
      </c>
      <c r="AM20" s="209"/>
      <c r="AN20" s="194"/>
      <c r="AO20" s="76" t="s">
        <v>53</v>
      </c>
      <c r="AP20" s="18"/>
      <c r="AQ20" s="16"/>
      <c r="AR20" s="16"/>
      <c r="AS20" s="19">
        <f>IF(AP20=0,0,IF(AP20&gt;5,AP20,6-AP20*1))+IF(AQ20=0,0,IF(AQ20&gt;5,AQ20,6-AQ20*1))+IF(AR20=0,0,IF(AR20&gt;5,AR20,6-AR20*1))</f>
        <v>0</v>
      </c>
      <c r="AT20" s="19"/>
      <c r="AU20" s="19"/>
      <c r="AV20" s="19">
        <v>1</v>
      </c>
      <c r="AW20" s="19">
        <f>IF(AT20=0,0,IF(AT20&gt;5,AT20,6-AT20*1))+IF(AU20=0,0,IF(AU20&gt;5,AU20,6-AU20*1))+IF(AV20=0,0,IF(AV20&gt;5,AV20,6-AV20*1))</f>
        <v>5</v>
      </c>
      <c r="AX20" s="16"/>
      <c r="AY20" s="16"/>
      <c r="AZ20" s="16"/>
      <c r="BA20" s="19">
        <f>IF(AX20=0,0,IF(AX20&gt;10,AX20,16-AX20*1))+IF(AY20=0,0,IF(AY20&gt;10,AY20,16-AY20*1))+IF(AZ20=0,0,IF(AZ20&gt;10,AZ20,(16-AZ20*1)))</f>
        <v>0</v>
      </c>
      <c r="BB20" s="29"/>
      <c r="BC20" s="30"/>
      <c r="BD20" s="30"/>
      <c r="BE20" s="16">
        <f>SUM(BB20*5+BC20*3+BD20*1)</f>
        <v>0</v>
      </c>
      <c r="BF20" s="16"/>
      <c r="BG20" s="30"/>
      <c r="BH20" s="16"/>
      <c r="BI20" s="16">
        <f>SUM(BF20*5+BG20*3+BH20*1)</f>
        <v>0</v>
      </c>
      <c r="BJ20" s="16"/>
      <c r="BK20" s="16"/>
      <c r="BL20" s="30"/>
      <c r="BM20" s="30"/>
      <c r="BN20" s="16"/>
      <c r="BO20" s="80"/>
      <c r="BP20" s="17">
        <f>SUM(BJ20*15+BK20*13+BL20*11+BM20*9+BN20*7+BO20*5)</f>
        <v>0</v>
      </c>
      <c r="BQ20" s="22">
        <f>SUM(AP20:AR20,AT20:AV20,AX20:AZ20,BB20:BD20,BF20:BH20,BJ20:BN20)</f>
        <v>1</v>
      </c>
      <c r="BR20" s="195"/>
      <c r="BS20" s="197"/>
      <c r="BT20" s="198"/>
      <c r="BU20" s="76" t="s">
        <v>53</v>
      </c>
      <c r="BV20" s="25"/>
      <c r="BW20" s="19">
        <f>IF(BV20=0,0,IF(BV20&gt;10,1,44-BV20*4))</f>
        <v>0</v>
      </c>
      <c r="BX20" s="19"/>
      <c r="BY20" s="26">
        <f>IF(BX20=0,0,IF(BX20=6,1,IF(BX20&gt;6,BX20,12-BX20*2)))</f>
        <v>0</v>
      </c>
      <c r="BZ20" s="25"/>
      <c r="CA20" s="19"/>
      <c r="CB20" s="19">
        <v>1</v>
      </c>
      <c r="CC20" s="19">
        <v>36</v>
      </c>
      <c r="CD20" s="19"/>
      <c r="CE20" s="19">
        <f>IF(BZ20=0,0,IF(BZ20&gt;5,BZ20,6-BZ20*1))+IF(CA20=0,0,IF(CA20&gt;5,CA20,12-CA20*2))+IF(CB20=0,0,IF(CB20&gt;5,CB20,18-CB20*3))+IF(CC20=0,0,IF(CC20&gt;5,CC20,24-CC20*4))+IF(CD20=0,0,IF(CD20&gt;5,CD20,24-CD20*4))</f>
        <v>51</v>
      </c>
      <c r="CF20" s="19"/>
      <c r="CG20" s="19"/>
      <c r="CH20" s="19">
        <v>1</v>
      </c>
      <c r="CI20" s="19">
        <v>32</v>
      </c>
      <c r="CJ20" s="19"/>
      <c r="CK20" s="19">
        <f>IF(CF20=0,0,IF(CF20&gt;5,CF20,6-CF20*1))+IF(CG20=0,0,IF(CG20&gt;5,CG20,12-CG20*2))+IF(CH20=0,0,IF(CH20&gt;5,CH20,18-CH20*3))+IF(CI20=0,0,IF(CI20&gt;5,CI20,24-CI20*4))+IF(CJ20=0,0,IF(CJ20&gt;5,CJ20,24-CJ20*4))</f>
        <v>47</v>
      </c>
      <c r="CL20" s="19"/>
      <c r="CM20" s="19"/>
      <c r="CN20" s="19">
        <v>1</v>
      </c>
      <c r="CO20" s="19">
        <v>28</v>
      </c>
      <c r="CP20" s="19"/>
      <c r="CQ20" s="26">
        <f>IF(CL20=0,0,IF(CL20&gt;10,CL20,11-CL20*1))+IF(CM20=0,0,IF(CM20&gt;10,CM20,22-CM20*2))+IF(CN20=0,0,IF(CN20&gt;10,CN20,33-CN20*3))+IF(CO20=0,0,IF(CO20&gt;8,CO20,28-CO20*3))+IF(CP20=0,0,IF(CP20&gt;6,CP20,35-CP20*5))</f>
        <v>58</v>
      </c>
      <c r="CR20" s="18"/>
      <c r="CS20" s="16"/>
      <c r="CT20" s="16"/>
      <c r="CU20" s="16"/>
      <c r="CV20" s="16"/>
      <c r="CW20" s="16"/>
      <c r="CX20" s="16"/>
      <c r="CY20" s="17"/>
      <c r="CZ20" s="27">
        <f t="shared" si="2"/>
        <v>156</v>
      </c>
      <c r="DA20" s="195"/>
      <c r="DB20" s="200"/>
      <c r="DC20" s="201"/>
      <c r="DD20" s="192"/>
    </row>
    <row r="21" spans="1:108" ht="27.75" customHeight="1">
      <c r="A21" s="193" t="s">
        <v>105</v>
      </c>
      <c r="B21" s="76" t="s">
        <v>51</v>
      </c>
      <c r="C21" s="166">
        <v>2</v>
      </c>
      <c r="D21" s="165"/>
      <c r="E21" s="165"/>
      <c r="F21" s="165"/>
      <c r="G21" s="165"/>
      <c r="H21" s="16">
        <f>SUM(C21*5)</f>
        <v>10</v>
      </c>
      <c r="I21" s="165">
        <v>2</v>
      </c>
      <c r="J21" s="165"/>
      <c r="K21" s="165"/>
      <c r="L21" s="165"/>
      <c r="M21" s="165"/>
      <c r="N21" s="16">
        <f>SUM(I21*5)</f>
        <v>10</v>
      </c>
      <c r="O21" s="165">
        <v>2</v>
      </c>
      <c r="P21" s="165"/>
      <c r="Q21" s="165"/>
      <c r="R21" s="16">
        <f>SUM(O21*5)</f>
        <v>10</v>
      </c>
      <c r="S21" s="165">
        <v>1</v>
      </c>
      <c r="T21" s="165"/>
      <c r="U21" s="17">
        <f>SUM(S21*10)</f>
        <v>10</v>
      </c>
      <c r="V21" s="166">
        <v>1</v>
      </c>
      <c r="W21" s="165"/>
      <c r="X21" s="16">
        <f>SUM(V21*10)</f>
        <v>10</v>
      </c>
      <c r="Y21" s="165">
        <v>1</v>
      </c>
      <c r="Z21" s="165"/>
      <c r="AA21" s="16">
        <f>SUM(Y21*10)</f>
        <v>10</v>
      </c>
      <c r="AB21" s="16"/>
      <c r="AC21" s="17">
        <f>SUM(AB21*15)</f>
        <v>0</v>
      </c>
      <c r="AD21" s="18"/>
      <c r="AE21" s="19">
        <f>IF(AD21="A1",30,IF(AD21="A2",20,""))</f>
      </c>
      <c r="AF21" s="16"/>
      <c r="AG21" s="19">
        <f>IF(AF21="A1",30,IF(AF21="A2",20,""))</f>
      </c>
      <c r="AH21" s="16"/>
      <c r="AI21" s="19">
        <f>IF(AH21="A1",30,IF(AH21="A2",20,""))</f>
      </c>
      <c r="AJ21" s="16"/>
      <c r="AK21" s="26">
        <f t="shared" si="1"/>
      </c>
      <c r="AL21" s="22">
        <f>SUM(H21,N21,R21,U21,X21,AA21,AC21,AE21)</f>
        <v>60</v>
      </c>
      <c r="AM21" s="209">
        <f>SUM(AL21,AL22)</f>
        <v>92</v>
      </c>
      <c r="AN21" s="193" t="s">
        <v>105</v>
      </c>
      <c r="AO21" s="76" t="s">
        <v>52</v>
      </c>
      <c r="AP21" s="18"/>
      <c r="AQ21" s="16"/>
      <c r="AR21" s="16">
        <v>1</v>
      </c>
      <c r="AS21" s="16">
        <f>SUM(AP21:AR21)</f>
        <v>1</v>
      </c>
      <c r="AT21" s="16">
        <v>4</v>
      </c>
      <c r="AU21" s="16"/>
      <c r="AV21" s="16">
        <v>2</v>
      </c>
      <c r="AW21" s="16">
        <f>SUM(AT21:AV21)</f>
        <v>6</v>
      </c>
      <c r="AX21" s="16"/>
      <c r="AY21" s="16"/>
      <c r="AZ21" s="16">
        <v>1</v>
      </c>
      <c r="BA21" s="16">
        <f>SUM(AX21:AZ21)*2</f>
        <v>2</v>
      </c>
      <c r="BB21" s="29">
        <v>5</v>
      </c>
      <c r="BC21" s="77"/>
      <c r="BD21" s="30">
        <v>15</v>
      </c>
      <c r="BE21" s="16">
        <f>SUM(BB21*2+BD21*2)</f>
        <v>40</v>
      </c>
      <c r="BF21" s="16">
        <v>7</v>
      </c>
      <c r="BG21" s="77"/>
      <c r="BH21" s="16">
        <v>12</v>
      </c>
      <c r="BI21" s="16">
        <f>SUM(BF21*2+BH21*2)</f>
        <v>38</v>
      </c>
      <c r="BJ21" s="204">
        <v>6</v>
      </c>
      <c r="BK21" s="205"/>
      <c r="BL21" s="206"/>
      <c r="BM21" s="207"/>
      <c r="BN21" s="204">
        <v>11</v>
      </c>
      <c r="BO21" s="205"/>
      <c r="BP21" s="17">
        <f>SUM(BJ21*2.5+BN21*2.5)</f>
        <v>42.5</v>
      </c>
      <c r="BQ21" s="22">
        <f>SUM(AS21,AW21,BA21,BE21,BI21,BP21)</f>
        <v>129.5</v>
      </c>
      <c r="BR21" s="195">
        <f>SUM(BQ21,BQ22)</f>
        <v>143.5</v>
      </c>
      <c r="BS21" s="196">
        <f>SUM(AM21,BR21)</f>
        <v>235.5</v>
      </c>
      <c r="BT21" s="208" t="s">
        <v>105</v>
      </c>
      <c r="BU21" s="76" t="s">
        <v>52</v>
      </c>
      <c r="BV21" s="25"/>
      <c r="BW21" s="19">
        <f>SUM(BV21*25)</f>
        <v>0</v>
      </c>
      <c r="BX21" s="19"/>
      <c r="BY21" s="26">
        <f>SUM(BX21*6)</f>
        <v>0</v>
      </c>
      <c r="BZ21" s="25">
        <v>2</v>
      </c>
      <c r="CA21" s="19">
        <v>2</v>
      </c>
      <c r="CB21" s="19"/>
      <c r="CC21" s="19">
        <v>1</v>
      </c>
      <c r="CD21" s="19"/>
      <c r="CE21" s="19">
        <f>SUM(BZ21*3+CA21*6+CB21*10+CC21*15+CD21*20)</f>
        <v>33</v>
      </c>
      <c r="CF21" s="19">
        <v>2</v>
      </c>
      <c r="CG21" s="19">
        <v>2</v>
      </c>
      <c r="CH21" s="19"/>
      <c r="CI21" s="19">
        <v>1</v>
      </c>
      <c r="CJ21" s="19"/>
      <c r="CK21" s="19">
        <f>SUM(CF21*3+CG21*6+CH21*10+CI21*15+CJ21*20)</f>
        <v>33</v>
      </c>
      <c r="CL21" s="19">
        <v>1</v>
      </c>
      <c r="CM21" s="19"/>
      <c r="CN21" s="19"/>
      <c r="CO21" s="19">
        <v>1</v>
      </c>
      <c r="CP21" s="19"/>
      <c r="CQ21" s="26">
        <f>SUM(CL21*5+CM21*9+CN21*13+CO21*15+CP21*20)</f>
        <v>20</v>
      </c>
      <c r="CR21" s="18"/>
      <c r="CS21" s="16"/>
      <c r="CT21" s="16"/>
      <c r="CU21" s="16"/>
      <c r="CV21" s="16"/>
      <c r="CW21" s="16"/>
      <c r="CX21" s="16"/>
      <c r="CY21" s="17"/>
      <c r="CZ21" s="27">
        <f t="shared" si="2"/>
        <v>86</v>
      </c>
      <c r="DA21" s="195">
        <f>SUM(CZ21,CZ22)</f>
        <v>122</v>
      </c>
      <c r="DB21" s="199">
        <f>SUM(DA21)</f>
        <v>122</v>
      </c>
      <c r="DC21" s="201" t="s">
        <v>105</v>
      </c>
      <c r="DD21" s="192">
        <f>SUM(BS21,DB21)</f>
        <v>357.5</v>
      </c>
    </row>
    <row r="22" spans="1:108" ht="27.75" customHeight="1">
      <c r="A22" s="194"/>
      <c r="B22" s="76" t="s">
        <v>53</v>
      </c>
      <c r="C22" s="18">
        <v>13</v>
      </c>
      <c r="D22" s="16">
        <v>17</v>
      </c>
      <c r="E22" s="16"/>
      <c r="F22" s="16"/>
      <c r="G22" s="16"/>
      <c r="H22" s="19">
        <f>IF(C22=0,0,IF(C22&gt;15,1,32-C22*2))+IF(D22=0,0,IF(D22&gt;15,1,32-D22*2))+IF(E22=0,0,IF(E22&gt;15,1,32-E22*2))+IF(F22=0,0,IF(F22&gt;15,1,32-F22*2))+IF(G22=0,0,IF(G22&gt;15,1,32-G22*2))</f>
        <v>7</v>
      </c>
      <c r="I22" s="28">
        <v>8</v>
      </c>
      <c r="J22" s="28">
        <v>17</v>
      </c>
      <c r="K22" s="16"/>
      <c r="L22" s="16"/>
      <c r="M22" s="16"/>
      <c r="N22" s="19">
        <f>IF(I22=0,0,IF(I22&gt;15,1,32-I22*2))+IF(J22=0,0,IF(J22&gt;15,1,32-J22*2))+IF(K22=0,0,IF(K22&gt;15,1,32-K22*2))+IF(L22=0,0,IF(L22&gt;15,1,32-L22*2))+IF(M22=0,0,IF(M22&gt;15,1,32-M22*2))</f>
        <v>17</v>
      </c>
      <c r="O22" s="28">
        <v>14</v>
      </c>
      <c r="P22" s="28">
        <v>29</v>
      </c>
      <c r="Q22" s="81"/>
      <c r="R22" s="19">
        <f>IF(O22=0,0,IF(O22&gt;15,1,32-O22*2))+IF(P22=0,0,IF(P22&gt;15,1,32-P22*2))+IF(Q22=0,0,IF(Q22&gt;15,1,32-Q22*2))</f>
        <v>5</v>
      </c>
      <c r="S22" s="16">
        <v>53</v>
      </c>
      <c r="T22" s="16"/>
      <c r="U22" s="26">
        <f>IF(S22=0,0,IF(S22&gt;20,1,42-S22*2))+IF(T22=0,0,IF(T22&gt;20,1,42-T22*2))</f>
        <v>1</v>
      </c>
      <c r="V22" s="18">
        <v>6</v>
      </c>
      <c r="W22" s="16"/>
      <c r="X22" s="19">
        <f>IF(V22=0,0,IF(V22&gt;5,1,18-V22*3))+IF(W22=0,0,IF(W22&gt;5,1,18-W22*3))</f>
        <v>1</v>
      </c>
      <c r="Y22" s="16">
        <v>8</v>
      </c>
      <c r="Z22" s="16"/>
      <c r="AA22" s="19">
        <f>IF(Y22=0,0,IF(Y22&gt;5,1,18-Y22*3))+IF(Z22=0,0,IF(Z22&gt;5,1,18-Z22*3))</f>
        <v>1</v>
      </c>
      <c r="AB22" s="16"/>
      <c r="AC22" s="26">
        <f>IF(AB22=0,0,IF(AB22&gt;10,1,33-AB22*3))</f>
        <v>0</v>
      </c>
      <c r="AD22" s="18"/>
      <c r="AE22" s="19">
        <f>IF(AD22=0,0,IF(AD22&gt;10,1,IF(AD21="A1",33-AD22*3,22-AD22*2)))</f>
        <v>0</v>
      </c>
      <c r="AF22" s="16"/>
      <c r="AG22" s="19">
        <f>IF(AF22=0,0,IF(AF22&gt;10,1,IF(AF21="A1",33-AF22*3,22-AF22*2)))</f>
        <v>0</v>
      </c>
      <c r="AH22" s="16"/>
      <c r="AI22" s="19">
        <f>IF(AH22=0,0,IF(AH22&gt;10,1,IF(AH21="A1",33-AH22*3,22-AH22*2)))</f>
        <v>0</v>
      </c>
      <c r="AJ22" s="16"/>
      <c r="AK22" s="26">
        <f t="shared" si="0"/>
        <v>0</v>
      </c>
      <c r="AL22" s="22">
        <f>SUM(H22,N22,R22,U22,X22,AA22,AC22,AE22,AG22,AI22,AK22)</f>
        <v>32</v>
      </c>
      <c r="AM22" s="209"/>
      <c r="AN22" s="194"/>
      <c r="AO22" s="76" t="s">
        <v>53</v>
      </c>
      <c r="AP22" s="18"/>
      <c r="AQ22" s="16"/>
      <c r="AR22" s="16">
        <v>5</v>
      </c>
      <c r="AS22" s="19">
        <f>IF(AP22=0,0,IF(AP22&gt;5,AP22,6-AP22*1))+IF(AQ22=0,0,IF(AQ22&gt;5,AQ22,6-AQ22*1))+IF(AR22=0,0,IF(AR22&gt;5,AR22,6-AR22*1))</f>
        <v>1</v>
      </c>
      <c r="AT22" s="19"/>
      <c r="AU22" s="19"/>
      <c r="AV22" s="19"/>
      <c r="AW22" s="19">
        <f>IF(AT22=0,0,IF(AT22&gt;5,AT22,6-AT22*1))+IF(AU22=0,0,IF(AU22&gt;5,AU22,6-AU22*1))+IF(AV22=0,0,IF(AV22&gt;5,AV22,6-AV22*1))</f>
        <v>0</v>
      </c>
      <c r="AX22" s="16"/>
      <c r="AY22" s="16"/>
      <c r="AZ22" s="16"/>
      <c r="BA22" s="19">
        <f>IF(AX22=0,0,IF(AX22&gt;10,AX22,16-AX22*1))+IF(AY22=0,0,IF(AY22&gt;10,AY22,16-AY22*1))+IF(AZ22=0,0,IF(AZ22&gt;10,AZ22,(16-AZ22*1)))</f>
        <v>0</v>
      </c>
      <c r="BB22" s="29">
        <v>1</v>
      </c>
      <c r="BC22" s="30">
        <v>1</v>
      </c>
      <c r="BD22" s="30">
        <v>2</v>
      </c>
      <c r="BE22" s="16">
        <f>SUM(BB22*5+BC22*3+BD22*1)</f>
        <v>10</v>
      </c>
      <c r="BF22" s="16">
        <v>2</v>
      </c>
      <c r="BG22" s="30">
        <v>1</v>
      </c>
      <c r="BH22" s="16">
        <v>2</v>
      </c>
      <c r="BI22" s="16">
        <f>SUM(BF22*5+BG22*3+BH22*1)</f>
        <v>15</v>
      </c>
      <c r="BJ22" s="16"/>
      <c r="BK22" s="16"/>
      <c r="BL22" s="30"/>
      <c r="BM22" s="30"/>
      <c r="BN22" s="16"/>
      <c r="BO22" s="80"/>
      <c r="BP22" s="17">
        <f>SUM(BJ22*15+BK22*13+BL22*11+BM22*9+BN22*7+BO22*5)</f>
        <v>0</v>
      </c>
      <c r="BQ22" s="22">
        <f>SUM(AP22:AR22,AT22:AV22,AX22:AZ22,BB22:BD22,BF22:BH22,BJ22:BN22)</f>
        <v>14</v>
      </c>
      <c r="BR22" s="195"/>
      <c r="BS22" s="197"/>
      <c r="BT22" s="198"/>
      <c r="BU22" s="76" t="s">
        <v>53</v>
      </c>
      <c r="BV22" s="25"/>
      <c r="BW22" s="19">
        <f>IF(BV22=0,0,IF(BV22&gt;10,1,44-BV22*4))</f>
        <v>0</v>
      </c>
      <c r="BX22" s="19"/>
      <c r="BY22" s="26">
        <f>IF(BX22=0,0,IF(BX22=6,1,IF(BX22&gt;6,BX22,12-BX22*2)))</f>
        <v>0</v>
      </c>
      <c r="BZ22" s="25">
        <v>8</v>
      </c>
      <c r="CA22" s="19"/>
      <c r="CB22" s="19"/>
      <c r="CC22" s="19">
        <v>3</v>
      </c>
      <c r="CD22" s="19"/>
      <c r="CE22" s="19">
        <f>IF(BZ22=0,0,IF(BZ22&gt;5,BZ22,6-BZ22*1))+IF(CA22=0,0,IF(CA22&gt;5,CA22,12-CA22*2))+IF(CB22=0,0,IF(CB22&gt;5,CB22,18-CB22*3))+IF(CC22=0,0,IF(CC22&gt;5,CC22,24-CC22*4))+IF(CD22=0,0,IF(CD22&gt;5,CD22,24-CD22*4))</f>
        <v>20</v>
      </c>
      <c r="CF22" s="19"/>
      <c r="CG22" s="19"/>
      <c r="CH22" s="19"/>
      <c r="CI22" s="19">
        <v>2</v>
      </c>
      <c r="CJ22" s="19"/>
      <c r="CK22" s="19">
        <f>IF(CF22=0,0,IF(CF22&gt;5,CF22,6-CF22*1))+IF(CG22=0,0,IF(CG22&gt;5,CG22,12-CG22*2))+IF(CH22=0,0,IF(CH22&gt;5,CH22,18-CH22*3))+IF(CI22=0,0,IF(CI22&gt;5,CI22,24-CI22*4))+IF(CJ22=0,0,IF(CJ22&gt;5,CJ22,24-CJ22*4))</f>
        <v>16</v>
      </c>
      <c r="CL22" s="19"/>
      <c r="CM22" s="19"/>
      <c r="CN22" s="19"/>
      <c r="CO22" s="19"/>
      <c r="CP22" s="19"/>
      <c r="CQ22" s="26">
        <f>IF(CL22=0,0,IF(CL22&gt;10,CL22,11-CL22*1))+IF(CM22=0,0,IF(CM22&gt;10,CM22,22-CM22*2))+IF(CN22=0,0,IF(CN22&gt;10,CN22,33-CN22*3))+IF(CO22=0,0,IF(CO22&gt;8,CO22,28-CO22*3))+IF(CP22=0,0,IF(CP22&gt;6,CP22,35-CP22*5))</f>
        <v>0</v>
      </c>
      <c r="CR22" s="18"/>
      <c r="CS22" s="16"/>
      <c r="CT22" s="16"/>
      <c r="CU22" s="16"/>
      <c r="CV22" s="16"/>
      <c r="CW22" s="16"/>
      <c r="CX22" s="16"/>
      <c r="CY22" s="17"/>
      <c r="CZ22" s="27">
        <f t="shared" si="2"/>
        <v>36</v>
      </c>
      <c r="DA22" s="195"/>
      <c r="DB22" s="200"/>
      <c r="DC22" s="201"/>
      <c r="DD22" s="192"/>
    </row>
    <row r="23" spans="1:108" ht="27.75" customHeight="1">
      <c r="A23" s="193" t="s">
        <v>68</v>
      </c>
      <c r="B23" s="76" t="s">
        <v>51</v>
      </c>
      <c r="C23" s="166">
        <v>2</v>
      </c>
      <c r="D23" s="165"/>
      <c r="E23" s="165"/>
      <c r="F23" s="165"/>
      <c r="G23" s="165"/>
      <c r="H23" s="16">
        <f>SUM(C23*5)</f>
        <v>10</v>
      </c>
      <c r="I23" s="165">
        <v>2</v>
      </c>
      <c r="J23" s="165"/>
      <c r="K23" s="165"/>
      <c r="L23" s="165"/>
      <c r="M23" s="165"/>
      <c r="N23" s="16">
        <f>SUM(I23*5)</f>
        <v>10</v>
      </c>
      <c r="O23" s="165">
        <v>1</v>
      </c>
      <c r="P23" s="165"/>
      <c r="Q23" s="165"/>
      <c r="R23" s="16">
        <f>SUM(O23*5)</f>
        <v>5</v>
      </c>
      <c r="S23" s="165"/>
      <c r="T23" s="165"/>
      <c r="U23" s="17">
        <f>SUM(S23*10)</f>
        <v>0</v>
      </c>
      <c r="V23" s="166"/>
      <c r="W23" s="165"/>
      <c r="X23" s="16">
        <f>SUM(V23*10)</f>
        <v>0</v>
      </c>
      <c r="Y23" s="165"/>
      <c r="Z23" s="165"/>
      <c r="AA23" s="16">
        <f>SUM(Y23*10)</f>
        <v>0</v>
      </c>
      <c r="AB23" s="16"/>
      <c r="AC23" s="17">
        <f>SUM(AB23*15)</f>
        <v>0</v>
      </c>
      <c r="AD23" s="18"/>
      <c r="AE23" s="19">
        <f>IF(AD23="A1",30,IF(AD23="A2",20,""))</f>
      </c>
      <c r="AF23" s="16"/>
      <c r="AG23" s="19">
        <f>IF(AF23="A1",30,IF(AF23="A2",20,""))</f>
      </c>
      <c r="AH23" s="16"/>
      <c r="AI23" s="19">
        <f>IF(AH23="A1",30,IF(AH23="A2",20,""))</f>
      </c>
      <c r="AJ23" s="16"/>
      <c r="AK23" s="26">
        <f t="shared" si="1"/>
      </c>
      <c r="AL23" s="22">
        <f>SUM(H23,N23,R23,U23,X23,AA23,AC23,AE23)</f>
        <v>25</v>
      </c>
      <c r="AM23" s="209">
        <f>SUM(AL23,AL24)</f>
        <v>30</v>
      </c>
      <c r="AN23" s="193" t="s">
        <v>68</v>
      </c>
      <c r="AO23" s="76" t="s">
        <v>52</v>
      </c>
      <c r="AP23" s="18">
        <v>3</v>
      </c>
      <c r="AQ23" s="16">
        <v>2</v>
      </c>
      <c r="AR23" s="16">
        <v>1</v>
      </c>
      <c r="AS23" s="16">
        <f>SUM(AP23:AR23)</f>
        <v>6</v>
      </c>
      <c r="AT23" s="16">
        <v>2</v>
      </c>
      <c r="AU23" s="16">
        <v>2</v>
      </c>
      <c r="AV23" s="16">
        <v>1</v>
      </c>
      <c r="AW23" s="16">
        <f>SUM(AT23:AV23)</f>
        <v>5</v>
      </c>
      <c r="AX23" s="16"/>
      <c r="AY23" s="16"/>
      <c r="AZ23" s="16"/>
      <c r="BA23" s="16">
        <f>SUM(AX23:AZ23)*2</f>
        <v>0</v>
      </c>
      <c r="BB23" s="29"/>
      <c r="BC23" s="77"/>
      <c r="BD23" s="30"/>
      <c r="BE23" s="16">
        <f>SUM(BB23*2+BD23*2)</f>
        <v>0</v>
      </c>
      <c r="BF23" s="16">
        <v>2</v>
      </c>
      <c r="BG23" s="77"/>
      <c r="BH23" s="16">
        <v>3</v>
      </c>
      <c r="BI23" s="16">
        <f>SUM(BF23*2+BH23*2)</f>
        <v>10</v>
      </c>
      <c r="BJ23" s="204">
        <v>2</v>
      </c>
      <c r="BK23" s="205"/>
      <c r="BL23" s="206"/>
      <c r="BM23" s="207"/>
      <c r="BN23" s="204">
        <v>3</v>
      </c>
      <c r="BO23" s="205"/>
      <c r="BP23" s="17">
        <f>SUM(BJ23*2.5+BN23*2.5)</f>
        <v>12.5</v>
      </c>
      <c r="BQ23" s="22">
        <f>SUM(AS23,AW23,BA23,BE23,BI23,BP23)</f>
        <v>33.5</v>
      </c>
      <c r="BR23" s="195">
        <f>SUM(BQ23,BQ24)</f>
        <v>33.5</v>
      </c>
      <c r="BS23" s="196">
        <f>SUM(AM23,BR23)</f>
        <v>63.5</v>
      </c>
      <c r="BT23" s="208" t="s">
        <v>68</v>
      </c>
      <c r="BU23" s="76" t="s">
        <v>52</v>
      </c>
      <c r="BV23" s="25"/>
      <c r="BW23" s="19">
        <f>SUM(BV23*25)</f>
        <v>0</v>
      </c>
      <c r="BX23" s="19"/>
      <c r="BY23" s="26">
        <f>SUM(BX23*6)</f>
        <v>0</v>
      </c>
      <c r="BZ23" s="25"/>
      <c r="CA23" s="19"/>
      <c r="CB23" s="19"/>
      <c r="CC23" s="19"/>
      <c r="CD23" s="19"/>
      <c r="CE23" s="19">
        <f>SUM(BZ23*3+CA23*6+CB23*10+CC23*15+CD23*20)</f>
        <v>0</v>
      </c>
      <c r="CF23" s="19"/>
      <c r="CG23" s="19"/>
      <c r="CH23" s="19"/>
      <c r="CI23" s="19"/>
      <c r="CJ23" s="19"/>
      <c r="CK23" s="19">
        <f>SUM(CF23*3+CG23*6+CH23*10+CI23*15+CJ23*20)</f>
        <v>0</v>
      </c>
      <c r="CL23" s="19"/>
      <c r="CM23" s="19"/>
      <c r="CN23" s="19"/>
      <c r="CO23" s="19"/>
      <c r="CP23" s="19"/>
      <c r="CQ23" s="26">
        <f>SUM(CL23*5+CM23*9+CN23*13+CO23*15+CP23*20)</f>
        <v>0</v>
      </c>
      <c r="CR23" s="18"/>
      <c r="CS23" s="16"/>
      <c r="CT23" s="16"/>
      <c r="CU23" s="16"/>
      <c r="CV23" s="16"/>
      <c r="CW23" s="16"/>
      <c r="CX23" s="16"/>
      <c r="CY23" s="17"/>
      <c r="CZ23" s="27">
        <f t="shared" si="2"/>
        <v>0</v>
      </c>
      <c r="DA23" s="195">
        <f>SUM(CZ23,CZ24)</f>
        <v>0</v>
      </c>
      <c r="DB23" s="199">
        <f>SUM(DA23)</f>
        <v>0</v>
      </c>
      <c r="DC23" s="201" t="s">
        <v>68</v>
      </c>
      <c r="DD23" s="192">
        <f>SUM(BS23,DB23)</f>
        <v>63.5</v>
      </c>
    </row>
    <row r="24" spans="1:108" ht="27.75" customHeight="1">
      <c r="A24" s="194"/>
      <c r="B24" s="76" t="s">
        <v>53</v>
      </c>
      <c r="C24" s="18">
        <v>19</v>
      </c>
      <c r="D24" s="16">
        <v>23</v>
      </c>
      <c r="E24" s="16"/>
      <c r="F24" s="16"/>
      <c r="G24" s="16"/>
      <c r="H24" s="19">
        <f>IF(C24=0,0,IF(C24&gt;15,1,32-C24*2))+IF(D24=0,0,IF(D24&gt;15,1,32-D24*2))+IF(E24=0,0,IF(E24&gt;15,1,32-E24*2))+IF(F24=0,0,IF(F24&gt;15,1,32-F24*2))+IF(G24=0,0,IF(G24&gt;15,1,32-G24*2))</f>
        <v>2</v>
      </c>
      <c r="I24" s="28">
        <v>21</v>
      </c>
      <c r="J24" s="28">
        <v>23</v>
      </c>
      <c r="K24" s="16"/>
      <c r="L24" s="16"/>
      <c r="M24" s="16"/>
      <c r="N24" s="19">
        <f>IF(I24=0,0,IF(I24&gt;15,1,32-I24*2))+IF(J24=0,0,IF(J24&gt;15,1,32-J24*2))+IF(K24=0,0,IF(K24&gt;15,1,32-K24*2))+IF(L24=0,0,IF(L24&gt;15,1,32-L24*2))+IF(M24=0,0,IF(M24&gt;15,1,32-M24*2))</f>
        <v>2</v>
      </c>
      <c r="O24" s="16">
        <v>34</v>
      </c>
      <c r="P24" s="16"/>
      <c r="Q24" s="16"/>
      <c r="R24" s="19">
        <f>IF(O24=0,0,IF(O24&gt;15,1,32-O24*2))+IF(P24=0,0,IF(P24&gt;15,1,32-P24*2))+IF(Q24=0,0,IF(Q24&gt;15,1,32-Q24*2))</f>
        <v>1</v>
      </c>
      <c r="S24" s="16"/>
      <c r="T24" s="16"/>
      <c r="U24" s="26">
        <f>IF(S24=0,0,IF(S24&gt;20,1,42-S24*2))+IF(T24=0,0,IF(T24&gt;20,1,42-T24*2))</f>
        <v>0</v>
      </c>
      <c r="V24" s="18"/>
      <c r="W24" s="16"/>
      <c r="X24" s="19">
        <f>IF(V24=0,0,IF(V24&gt;5,1,18-V24*3))+IF(W24=0,0,IF(W24&gt;5,1,18-W24*3))</f>
        <v>0</v>
      </c>
      <c r="Y24" s="16"/>
      <c r="Z24" s="16"/>
      <c r="AA24" s="19">
        <f>IF(Y24=0,0,IF(Y24&gt;5,1,18-Y24*3))+IF(Z24=0,0,IF(Z24&gt;5,1,18-Z24*3))</f>
        <v>0</v>
      </c>
      <c r="AB24" s="16"/>
      <c r="AC24" s="26">
        <f>IF(AB24=0,0,IF(AB24&gt;10,1,33-AB24*3))</f>
        <v>0</v>
      </c>
      <c r="AD24" s="18"/>
      <c r="AE24" s="19">
        <f>IF(AD24=0,0,IF(AD24&gt;10,1,IF(AD23="A1",33-AD24*3,22-AD24*2)))</f>
        <v>0</v>
      </c>
      <c r="AF24" s="16"/>
      <c r="AG24" s="19">
        <f>IF(AF24=0,0,IF(AF24&gt;10,1,IF(AF23="A1",33-AF24*3,22-AF24*2)))</f>
        <v>0</v>
      </c>
      <c r="AH24" s="16"/>
      <c r="AI24" s="19">
        <f>IF(AH24=0,0,IF(AH24&gt;10,1,IF(AH23="A1",33-AH24*3,22-AH24*2)))</f>
        <v>0</v>
      </c>
      <c r="AJ24" s="16"/>
      <c r="AK24" s="26">
        <f t="shared" si="0"/>
        <v>0</v>
      </c>
      <c r="AL24" s="22">
        <f>SUM(H24,N24,R24,U24,X24,AA24,AC24,AE24,AG24,AI24,AK24)</f>
        <v>5</v>
      </c>
      <c r="AM24" s="209"/>
      <c r="AN24" s="194"/>
      <c r="AO24" s="76" t="s">
        <v>53</v>
      </c>
      <c r="AP24" s="18"/>
      <c r="AQ24" s="16"/>
      <c r="AR24" s="16"/>
      <c r="AS24" s="19">
        <f>IF(AP24=0,0,IF(AP24&gt;5,AP24,6-AP24*1))+IF(AQ24=0,0,IF(AQ24&gt;5,AQ24,6-AQ24*1))+IF(AR24=0,0,IF(AR24&gt;5,AR24,6-AR24*1))</f>
        <v>0</v>
      </c>
      <c r="AT24" s="19"/>
      <c r="AU24" s="19"/>
      <c r="AV24" s="19"/>
      <c r="AW24" s="19">
        <f>IF(AT24=0,0,IF(AT24&gt;5,AT24,6-AT24*1))+IF(AU24=0,0,IF(AU24&gt;5,AU24,6-AU24*1))+IF(AV24=0,0,IF(AV24&gt;5,AV24,6-AV24*1))</f>
        <v>0</v>
      </c>
      <c r="AX24" s="16"/>
      <c r="AY24" s="16"/>
      <c r="AZ24" s="16"/>
      <c r="BA24" s="19">
        <f>IF(AX24=0,0,IF(AX24&gt;10,AX24,16-AX24*1))+IF(AY24=0,0,IF(AY24&gt;10,AY24,16-AY24*1))+IF(AZ24=0,0,IF(AZ24&gt;10,AZ24,(16-AZ24*1)))</f>
        <v>0</v>
      </c>
      <c r="BB24" s="29"/>
      <c r="BC24" s="30"/>
      <c r="BD24" s="30"/>
      <c r="BE24" s="16">
        <f>SUM(BB24*5+BC24*3+BD24*1)</f>
        <v>0</v>
      </c>
      <c r="BF24" s="16"/>
      <c r="BG24" s="30"/>
      <c r="BH24" s="16"/>
      <c r="BI24" s="16">
        <f>SUM(BF24*5+BG24*3+BH24*1)</f>
        <v>0</v>
      </c>
      <c r="BJ24" s="16"/>
      <c r="BK24" s="16"/>
      <c r="BL24" s="30"/>
      <c r="BM24" s="30"/>
      <c r="BN24" s="16"/>
      <c r="BO24" s="80"/>
      <c r="BP24" s="17">
        <f>SUM(BJ24*15+BK24*13+BL24*11+BM24*9+BN24*7+BO24*5)</f>
        <v>0</v>
      </c>
      <c r="BQ24" s="22">
        <f>SUM(AP24:AR24,AT24:AV24,AX24:AZ24,BB24:BD24,BF24:BH24,BJ24:BN24)</f>
        <v>0</v>
      </c>
      <c r="BR24" s="195"/>
      <c r="BS24" s="197"/>
      <c r="BT24" s="198"/>
      <c r="BU24" s="76" t="s">
        <v>53</v>
      </c>
      <c r="BV24" s="25"/>
      <c r="BW24" s="19">
        <f>IF(BV24=0,0,IF(BV24&gt;10,1,44-BV24*4))</f>
        <v>0</v>
      </c>
      <c r="BX24" s="19"/>
      <c r="BY24" s="26">
        <f>IF(BX24=0,0,IF(BX24=6,1,IF(BX24&gt;6,BX24,12-BX24*2)))</f>
        <v>0</v>
      </c>
      <c r="BZ24" s="25"/>
      <c r="CA24" s="19"/>
      <c r="CB24" s="19"/>
      <c r="CC24" s="19"/>
      <c r="CD24" s="19"/>
      <c r="CE24" s="19">
        <f>IF(BZ24=0,0,IF(BZ24&gt;5,BZ24,6-BZ24*1))+IF(CA24=0,0,IF(CA24&gt;5,CA24,12-CA24*2))+IF(CB24=0,0,IF(CB24&gt;5,CB24,18-CB24*3))+IF(CC24=0,0,IF(CC24&gt;5,CC24,24-CC24*4))+IF(CD24=0,0,IF(CD24&gt;5,CD24,24-CD24*4))</f>
        <v>0</v>
      </c>
      <c r="CF24" s="19"/>
      <c r="CG24" s="19"/>
      <c r="CH24" s="19"/>
      <c r="CI24" s="19"/>
      <c r="CJ24" s="19"/>
      <c r="CK24" s="19">
        <f>IF(CF24=0,0,IF(CF24&gt;5,CF24,6-CF24*1))+IF(CG24=0,0,IF(CG24&gt;5,CG24,12-CG24*2))+IF(CH24=0,0,IF(CH24&gt;5,CH24,18-CH24*3))+IF(CI24=0,0,IF(CI24&gt;5,CI24,24-CI24*4))+IF(CJ24=0,0,IF(CJ24&gt;5,CJ24,24-CJ24*4))</f>
        <v>0</v>
      </c>
      <c r="CL24" s="19"/>
      <c r="CM24" s="19"/>
      <c r="CN24" s="19"/>
      <c r="CO24" s="19"/>
      <c r="CP24" s="19"/>
      <c r="CQ24" s="26">
        <f>IF(CL24=0,0,IF(CL24&gt;10,CL24,11-CL24*1))+IF(CM24=0,0,IF(CM24&gt;10,CM24,22-CM24*2))+IF(CN24=0,0,IF(CN24&gt;10,CN24,33-CN24*3))+IF(CO24=0,0,IF(CO24&gt;8,CO24,28-CO24*3))+IF(CP24=0,0,IF(CP24&gt;6,CP24,35-CP24*5))</f>
        <v>0</v>
      </c>
      <c r="CR24" s="18"/>
      <c r="CS24" s="16"/>
      <c r="CT24" s="16"/>
      <c r="CU24" s="16"/>
      <c r="CV24" s="16"/>
      <c r="CW24" s="16"/>
      <c r="CX24" s="16"/>
      <c r="CY24" s="17"/>
      <c r="CZ24" s="27">
        <f t="shared" si="2"/>
        <v>0</v>
      </c>
      <c r="DA24" s="195"/>
      <c r="DB24" s="200"/>
      <c r="DC24" s="201"/>
      <c r="DD24" s="192"/>
    </row>
    <row r="25" spans="1:108" ht="27.75" customHeight="1">
      <c r="A25" s="193" t="s">
        <v>106</v>
      </c>
      <c r="B25" s="76" t="s">
        <v>51</v>
      </c>
      <c r="C25" s="166">
        <v>2</v>
      </c>
      <c r="D25" s="165"/>
      <c r="E25" s="165"/>
      <c r="F25" s="165"/>
      <c r="G25" s="165"/>
      <c r="H25" s="16">
        <f>SUM(C25*5)</f>
        <v>10</v>
      </c>
      <c r="I25" s="165">
        <v>2</v>
      </c>
      <c r="J25" s="165"/>
      <c r="K25" s="165"/>
      <c r="L25" s="165"/>
      <c r="M25" s="165"/>
      <c r="N25" s="16">
        <f>SUM(I25*5)</f>
        <v>10</v>
      </c>
      <c r="O25" s="165">
        <v>1</v>
      </c>
      <c r="P25" s="165"/>
      <c r="Q25" s="165"/>
      <c r="R25" s="16">
        <f>SUM(O25*5)</f>
        <v>5</v>
      </c>
      <c r="S25" s="165"/>
      <c r="T25" s="165"/>
      <c r="U25" s="17">
        <f>SUM(S25*10)</f>
        <v>0</v>
      </c>
      <c r="V25" s="166"/>
      <c r="W25" s="165"/>
      <c r="X25" s="16">
        <f>SUM(V25*10)</f>
        <v>0</v>
      </c>
      <c r="Y25" s="165"/>
      <c r="Z25" s="165"/>
      <c r="AA25" s="16">
        <f>SUM(Y25*10)</f>
        <v>0</v>
      </c>
      <c r="AB25" s="16"/>
      <c r="AC25" s="17">
        <f>SUM(AB25*15)</f>
        <v>0</v>
      </c>
      <c r="AD25" s="18"/>
      <c r="AE25" s="19">
        <f>IF(AD25="A1",30,IF(AD25="A2",20,""))</f>
      </c>
      <c r="AF25" s="16"/>
      <c r="AG25" s="19">
        <f>IF(AF25="A1",30,IF(AF25="A2",20,""))</f>
      </c>
      <c r="AH25" s="16"/>
      <c r="AI25" s="19">
        <f>IF(AH25="A1",30,IF(AH25="A2",20,""))</f>
      </c>
      <c r="AJ25" s="16"/>
      <c r="AK25" s="26">
        <f t="shared" si="1"/>
      </c>
      <c r="AL25" s="22">
        <f>SUM(H25,N25,R25,U25,X25,AA25,AC25,AE25)</f>
        <v>25</v>
      </c>
      <c r="AM25" s="209">
        <f>SUM(AL25,AL26)</f>
        <v>30</v>
      </c>
      <c r="AN25" s="193" t="s">
        <v>106</v>
      </c>
      <c r="AO25" s="76" t="s">
        <v>52</v>
      </c>
      <c r="AP25" s="18">
        <v>2</v>
      </c>
      <c r="AQ25" s="16">
        <v>2</v>
      </c>
      <c r="AR25" s="16"/>
      <c r="AS25" s="16">
        <f>SUM(AP25:AR25)</f>
        <v>4</v>
      </c>
      <c r="AT25" s="16">
        <v>1</v>
      </c>
      <c r="AU25" s="16">
        <v>2</v>
      </c>
      <c r="AV25" s="16">
        <v>1</v>
      </c>
      <c r="AW25" s="16">
        <f>SUM(AT25:AV25)</f>
        <v>4</v>
      </c>
      <c r="AX25" s="16">
        <v>1</v>
      </c>
      <c r="AY25" s="16"/>
      <c r="AZ25" s="16"/>
      <c r="BA25" s="16">
        <f>SUM(AX25:AZ25)*2</f>
        <v>2</v>
      </c>
      <c r="BB25" s="29">
        <v>1</v>
      </c>
      <c r="BC25" s="77"/>
      <c r="BD25" s="30">
        <v>2</v>
      </c>
      <c r="BE25" s="16">
        <f>SUM(BB25*2+BD25*2)</f>
        <v>6</v>
      </c>
      <c r="BF25" s="16">
        <v>1</v>
      </c>
      <c r="BG25" s="77"/>
      <c r="BH25" s="16">
        <v>2</v>
      </c>
      <c r="BI25" s="16">
        <f>SUM(BF25*2+BH25*2)</f>
        <v>6</v>
      </c>
      <c r="BJ25" s="204">
        <v>1</v>
      </c>
      <c r="BK25" s="205"/>
      <c r="BL25" s="206"/>
      <c r="BM25" s="207"/>
      <c r="BN25" s="204">
        <v>1</v>
      </c>
      <c r="BO25" s="205"/>
      <c r="BP25" s="17">
        <f>SUM(BJ25*2.5+BN25*2.5)</f>
        <v>5</v>
      </c>
      <c r="BQ25" s="22">
        <f>SUM(AS25,AW25,BA25,BE25,BI25,BP25)</f>
        <v>27</v>
      </c>
      <c r="BR25" s="195">
        <f>SUM(BQ25,BQ26)</f>
        <v>27</v>
      </c>
      <c r="BS25" s="196">
        <f>SUM(AM25,BR25)</f>
        <v>57</v>
      </c>
      <c r="BT25" s="208" t="s">
        <v>106</v>
      </c>
      <c r="BU25" s="76" t="s">
        <v>52</v>
      </c>
      <c r="BV25" s="25"/>
      <c r="BW25" s="19">
        <f>SUM(BV25*25)</f>
        <v>0</v>
      </c>
      <c r="BX25" s="19"/>
      <c r="BY25" s="26">
        <f>SUM(BX25*6)</f>
        <v>0</v>
      </c>
      <c r="BZ25" s="25"/>
      <c r="CA25" s="19"/>
      <c r="CB25" s="19"/>
      <c r="CC25" s="19"/>
      <c r="CD25" s="19"/>
      <c r="CE25" s="19">
        <f>SUM(BZ25*3+CA25*6+CB25*10+CC25*15+CD25*20)</f>
        <v>0</v>
      </c>
      <c r="CF25" s="19"/>
      <c r="CG25" s="19"/>
      <c r="CH25" s="19"/>
      <c r="CI25" s="19"/>
      <c r="CJ25" s="19"/>
      <c r="CK25" s="19">
        <f>SUM(CF25*3+CG25*6+CH25*10+CI25*15+CJ25*20)</f>
        <v>0</v>
      </c>
      <c r="CL25" s="19"/>
      <c r="CM25" s="19"/>
      <c r="CN25" s="19"/>
      <c r="CO25" s="19"/>
      <c r="CP25" s="19"/>
      <c r="CQ25" s="26">
        <f>SUM(CL25*5+CM25*9+CN25*13+CO25*15+CP25*20)</f>
        <v>0</v>
      </c>
      <c r="CR25" s="18"/>
      <c r="CS25" s="16"/>
      <c r="CT25" s="16"/>
      <c r="CU25" s="16"/>
      <c r="CV25" s="16"/>
      <c r="CW25" s="16"/>
      <c r="CX25" s="16"/>
      <c r="CY25" s="17"/>
      <c r="CZ25" s="27">
        <f t="shared" si="2"/>
        <v>0</v>
      </c>
      <c r="DA25" s="195">
        <f>SUM(CZ25,CZ26)</f>
        <v>0</v>
      </c>
      <c r="DB25" s="199">
        <f>SUM(DA25)</f>
        <v>0</v>
      </c>
      <c r="DC25" s="201" t="s">
        <v>106</v>
      </c>
      <c r="DD25" s="192">
        <f>SUM(BS25,DB25)</f>
        <v>57</v>
      </c>
    </row>
    <row r="26" spans="1:108" ht="27.75" customHeight="1">
      <c r="A26" s="194"/>
      <c r="B26" s="76" t="s">
        <v>53</v>
      </c>
      <c r="C26" s="18">
        <v>22</v>
      </c>
      <c r="D26" s="16">
        <v>24</v>
      </c>
      <c r="E26" s="16"/>
      <c r="F26" s="16"/>
      <c r="G26" s="16"/>
      <c r="H26" s="19">
        <f>IF(C26=0,0,IF(C26&gt;15,1,32-C26*2))+IF(D26=0,0,IF(D26&gt;15,1,32-D26*2))+IF(E26=0,0,IF(E26&gt;15,1,32-E26*2))+IF(F26=0,0,IF(F26&gt;15,1,32-F26*2))+IF(G26=0,0,IF(G26&gt;15,1,32-G26*2))</f>
        <v>2</v>
      </c>
      <c r="I26" s="28">
        <v>19</v>
      </c>
      <c r="J26" s="28">
        <v>25</v>
      </c>
      <c r="K26" s="16"/>
      <c r="L26" s="16"/>
      <c r="M26" s="16"/>
      <c r="N26" s="19">
        <f>IF(I26=0,0,IF(I26&gt;15,1,32-I26*2))+IF(J26=0,0,IF(J26&gt;15,1,32-J26*2))+IF(K26=0,0,IF(K26&gt;15,1,32-K26*2))+IF(L26=0,0,IF(L26&gt;15,1,32-L26*2))+IF(M26=0,0,IF(M26&gt;15,1,32-M26*2))</f>
        <v>2</v>
      </c>
      <c r="O26" s="16">
        <v>35</v>
      </c>
      <c r="P26" s="16"/>
      <c r="Q26" s="16"/>
      <c r="R26" s="19">
        <f>IF(O26=0,0,IF(O26&gt;15,1,32-O26*2))+IF(P26=0,0,IF(P26&gt;15,1,32-P26*2))+IF(Q26=0,0,IF(Q26&gt;15,1,32-Q26*2))</f>
        <v>1</v>
      </c>
      <c r="S26" s="16"/>
      <c r="T26" s="16"/>
      <c r="U26" s="26">
        <f>IF(S26=0,0,IF(S26&gt;20,1,42-S26*2))+IF(T26=0,0,IF(T26&gt;20,1,42-T26*2))</f>
        <v>0</v>
      </c>
      <c r="V26" s="18"/>
      <c r="W26" s="16"/>
      <c r="X26" s="19">
        <f>IF(V26=0,0,IF(V26&gt;5,1,18-V26*3))+IF(W26=0,0,IF(W26&gt;5,1,18-W26*3))</f>
        <v>0</v>
      </c>
      <c r="Y26" s="16"/>
      <c r="Z26" s="16"/>
      <c r="AA26" s="19">
        <f>IF(Y26=0,0,IF(Y26&gt;5,1,18-Y26*3))+IF(Z26=0,0,IF(Z26&gt;5,1,18-Z26*3))</f>
        <v>0</v>
      </c>
      <c r="AB26" s="16"/>
      <c r="AC26" s="26">
        <f>IF(AB26=0,0,IF(AB26&gt;10,1,33-AB26*3))</f>
        <v>0</v>
      </c>
      <c r="AD26" s="18"/>
      <c r="AE26" s="19">
        <f>IF(AD26=0,0,IF(AD26&gt;10,1,IF(AD25="A1",33-AD26*3,22-AD26*2)))</f>
        <v>0</v>
      </c>
      <c r="AF26" s="16"/>
      <c r="AG26" s="19">
        <f>IF(AF26=0,0,IF(AF26&gt;10,1,IF(AF25="A1",33-AF26*3,22-AF26*2)))</f>
        <v>0</v>
      </c>
      <c r="AH26" s="16"/>
      <c r="AI26" s="19">
        <f>IF(AH26=0,0,IF(AH26&gt;10,1,IF(AH25="A1",33-AH26*3,22-AH26*2)))</f>
        <v>0</v>
      </c>
      <c r="AJ26" s="16"/>
      <c r="AK26" s="26">
        <f t="shared" si="0"/>
        <v>0</v>
      </c>
      <c r="AL26" s="22">
        <f>SUM(H26,N26,R26,U26,X26,AA26,AC26,AE26,AG26,AI26,AK26)</f>
        <v>5</v>
      </c>
      <c r="AM26" s="209"/>
      <c r="AN26" s="194"/>
      <c r="AO26" s="76" t="s">
        <v>53</v>
      </c>
      <c r="AP26" s="18"/>
      <c r="AQ26" s="16"/>
      <c r="AR26" s="16"/>
      <c r="AS26" s="19">
        <f>IF(AP26=0,0,IF(AP26&gt;5,AP26,6-AP26*1))+IF(AQ26=0,0,IF(AQ26&gt;5,AQ26,6-AQ26*1))+IF(AR26=0,0,IF(AR26&gt;5,AR26,6-AR26*1))</f>
        <v>0</v>
      </c>
      <c r="AT26" s="19"/>
      <c r="AU26" s="19"/>
      <c r="AV26" s="19"/>
      <c r="AW26" s="19">
        <f>IF(AT26=0,0,IF(AT26&gt;5,AT26,6-AT26*1))+IF(AU26=0,0,IF(AU26&gt;5,AU26,6-AU26*1))+IF(AV26=0,0,IF(AV26&gt;5,AV26,6-AV26*1))</f>
        <v>0</v>
      </c>
      <c r="AX26" s="16"/>
      <c r="AY26" s="16"/>
      <c r="AZ26" s="16"/>
      <c r="BA26" s="19">
        <f>IF(AX26=0,0,IF(AX26&gt;10,AX26,16-AX26*1))+IF(AY26=0,0,IF(AY26&gt;10,AY26,16-AY26*1))+IF(AZ26=0,0,IF(AZ26&gt;10,AZ26,(16-AZ26*1)))</f>
        <v>0</v>
      </c>
      <c r="BB26" s="29"/>
      <c r="BC26" s="30"/>
      <c r="BD26" s="30"/>
      <c r="BE26" s="16">
        <f>SUM(BB26*5+BC26*3+BD26*1)</f>
        <v>0</v>
      </c>
      <c r="BF26" s="16"/>
      <c r="BG26" s="30"/>
      <c r="BH26" s="16"/>
      <c r="BI26" s="16">
        <f>SUM(BF26*5+BG26*3+BH26*1)</f>
        <v>0</v>
      </c>
      <c r="BJ26" s="16"/>
      <c r="BK26" s="16"/>
      <c r="BL26" s="30"/>
      <c r="BM26" s="30"/>
      <c r="BN26" s="16"/>
      <c r="BO26" s="80"/>
      <c r="BP26" s="17">
        <f>SUM(BJ26*15+BK26*13+BL26*11+BM26*9+BN26*7+BO26*5)</f>
        <v>0</v>
      </c>
      <c r="BQ26" s="22">
        <f>SUM(AP26:AR26,AT26:AV26,AX26:AZ26,BB26:BD26,BF26:BH26,BJ26:BN26)</f>
        <v>0</v>
      </c>
      <c r="BR26" s="195"/>
      <c r="BS26" s="197"/>
      <c r="BT26" s="198"/>
      <c r="BU26" s="76" t="s">
        <v>53</v>
      </c>
      <c r="BV26" s="25"/>
      <c r="BW26" s="19">
        <f>IF(BV26=0,0,IF(BV26&gt;10,1,44-BV26*4))</f>
        <v>0</v>
      </c>
      <c r="BX26" s="19"/>
      <c r="BY26" s="26">
        <f>IF(BX26=0,0,IF(BX26=6,1,IF(BX26&gt;6,BX26,12-BX26*2)))</f>
        <v>0</v>
      </c>
      <c r="BZ26" s="25"/>
      <c r="CA26" s="19"/>
      <c r="CB26" s="19"/>
      <c r="CC26" s="19"/>
      <c r="CD26" s="19"/>
      <c r="CE26" s="19">
        <f>IF(BZ26=0,0,IF(BZ26&gt;5,BZ26,6-BZ26*1))+IF(CA26=0,0,IF(CA26&gt;5,CA26,12-CA26*2))+IF(CB26=0,0,IF(CB26&gt;5,CB26,18-CB26*3))+IF(CC26=0,0,IF(CC26&gt;5,CC26,24-CC26*4))+IF(CD26=0,0,IF(CD26&gt;5,CD26,24-CD26*4))</f>
        <v>0</v>
      </c>
      <c r="CF26" s="19"/>
      <c r="CG26" s="19"/>
      <c r="CH26" s="19"/>
      <c r="CI26" s="19"/>
      <c r="CJ26" s="19"/>
      <c r="CK26" s="19">
        <f>IF(CF26=0,0,IF(CF26&gt;5,CF26,6-CF26*1))+IF(CG26=0,0,IF(CG26&gt;5,CG26,12-CG26*2))+IF(CH26=0,0,IF(CH26&gt;5,CH26,18-CH26*3))+IF(CI26=0,0,IF(CI26&gt;5,CI26,24-CI26*4))+IF(CJ26=0,0,IF(CJ26&gt;5,CJ26,24-CJ26*4))</f>
        <v>0</v>
      </c>
      <c r="CL26" s="19"/>
      <c r="CM26" s="19"/>
      <c r="CN26" s="19"/>
      <c r="CO26" s="19"/>
      <c r="CP26" s="19"/>
      <c r="CQ26" s="26">
        <f>IF(CL26=0,0,IF(CL26&gt;10,CL26,11-CL26*1))+IF(CM26=0,0,IF(CM26&gt;10,CM26,22-CM26*2))+IF(CN26=0,0,IF(CN26&gt;10,CN26,33-CN26*3))+IF(CO26=0,0,IF(CO26&gt;8,CO26,28-CO26*3))+IF(CP26=0,0,IF(CP26&gt;6,CP26,35-CP26*5))</f>
        <v>0</v>
      </c>
      <c r="CR26" s="18"/>
      <c r="CS26" s="16"/>
      <c r="CT26" s="16"/>
      <c r="CU26" s="16"/>
      <c r="CV26" s="16"/>
      <c r="CW26" s="16"/>
      <c r="CX26" s="16"/>
      <c r="CY26" s="17"/>
      <c r="CZ26" s="27">
        <f t="shared" si="2"/>
        <v>0</v>
      </c>
      <c r="DA26" s="195"/>
      <c r="DB26" s="200"/>
      <c r="DC26" s="201"/>
      <c r="DD26" s="192"/>
    </row>
    <row r="27" spans="1:108" ht="27.75" customHeight="1">
      <c r="A27" s="193" t="s">
        <v>107</v>
      </c>
      <c r="B27" s="76" t="s">
        <v>51</v>
      </c>
      <c r="C27" s="166"/>
      <c r="D27" s="165"/>
      <c r="E27" s="165"/>
      <c r="F27" s="165"/>
      <c r="G27" s="165"/>
      <c r="H27" s="16">
        <f>SUM(C27*5)</f>
        <v>0</v>
      </c>
      <c r="I27" s="165"/>
      <c r="J27" s="165"/>
      <c r="K27" s="165"/>
      <c r="L27" s="165"/>
      <c r="M27" s="165"/>
      <c r="N27" s="16">
        <f>SUM(I27*5)</f>
        <v>0</v>
      </c>
      <c r="O27" s="165"/>
      <c r="P27" s="165"/>
      <c r="Q27" s="165"/>
      <c r="R27" s="16">
        <f>SUM(O27*5)</f>
        <v>0</v>
      </c>
      <c r="S27" s="165"/>
      <c r="T27" s="165"/>
      <c r="U27" s="17">
        <f>SUM(S27*10)</f>
        <v>0</v>
      </c>
      <c r="V27" s="166">
        <v>1</v>
      </c>
      <c r="W27" s="165"/>
      <c r="X27" s="16">
        <f>SUM(V27*10)</f>
        <v>10</v>
      </c>
      <c r="Y27" s="165">
        <v>1</v>
      </c>
      <c r="Z27" s="165"/>
      <c r="AA27" s="16">
        <f>SUM(Y27*10)</f>
        <v>10</v>
      </c>
      <c r="AB27" s="16">
        <v>1</v>
      </c>
      <c r="AC27" s="17">
        <f>SUM(AB27*15)</f>
        <v>15</v>
      </c>
      <c r="AD27" s="18"/>
      <c r="AE27" s="19">
        <f>IF(AD27="A1",30,IF(AD27="A2",20,""))</f>
      </c>
      <c r="AF27" s="16"/>
      <c r="AG27" s="19">
        <f>IF(AF27="A1",30,IF(AF27="A2",20,""))</f>
      </c>
      <c r="AH27" s="16"/>
      <c r="AI27" s="19">
        <f>IF(AH27="A1",30,IF(AH27="A2",20,""))</f>
      </c>
      <c r="AJ27" s="16"/>
      <c r="AK27" s="26">
        <f t="shared" si="1"/>
      </c>
      <c r="AL27" s="22">
        <f>SUM(H27,N27,R27,U27,X27,AA27,AC27,AE27)</f>
        <v>35</v>
      </c>
      <c r="AM27" s="209">
        <f>SUM(AL27,AL28)</f>
        <v>92</v>
      </c>
      <c r="AN27" s="193" t="s">
        <v>107</v>
      </c>
      <c r="AO27" s="76" t="s">
        <v>52</v>
      </c>
      <c r="AP27" s="18"/>
      <c r="AQ27" s="16"/>
      <c r="AR27" s="16"/>
      <c r="AS27" s="16">
        <f>SUM(AP27:AR27)</f>
        <v>0</v>
      </c>
      <c r="AT27" s="16"/>
      <c r="AU27" s="16"/>
      <c r="AV27" s="16"/>
      <c r="AW27" s="16">
        <f>SUM(AT27:AV27)</f>
        <v>0</v>
      </c>
      <c r="AX27" s="16"/>
      <c r="AY27" s="16"/>
      <c r="AZ27" s="16"/>
      <c r="BA27" s="16">
        <f>SUM(AX27:AZ27)*2</f>
        <v>0</v>
      </c>
      <c r="BB27" s="29">
        <v>1</v>
      </c>
      <c r="BC27" s="77"/>
      <c r="BD27" s="30">
        <v>3</v>
      </c>
      <c r="BE27" s="16">
        <f>SUM(BB27*2+BD27*2)</f>
        <v>8</v>
      </c>
      <c r="BF27" s="16">
        <v>1</v>
      </c>
      <c r="BG27" s="77"/>
      <c r="BH27" s="16">
        <v>3</v>
      </c>
      <c r="BI27" s="16">
        <f>SUM(BF27*2+BH27*2)</f>
        <v>8</v>
      </c>
      <c r="BJ27" s="204">
        <v>1</v>
      </c>
      <c r="BK27" s="205"/>
      <c r="BL27" s="206"/>
      <c r="BM27" s="207"/>
      <c r="BN27" s="204">
        <v>3</v>
      </c>
      <c r="BO27" s="205"/>
      <c r="BP27" s="17">
        <f>SUM(BJ27*2.5+BN27*2.5)</f>
        <v>10</v>
      </c>
      <c r="BQ27" s="22">
        <f>SUM(AS27,AW27,BA27,BE27,BI27,BP27)</f>
        <v>26</v>
      </c>
      <c r="BR27" s="195">
        <f>SUM(BQ27,BQ28)</f>
        <v>33</v>
      </c>
      <c r="BS27" s="196">
        <f>SUM(AM27,BR27)</f>
        <v>125</v>
      </c>
      <c r="BT27" s="208" t="s">
        <v>107</v>
      </c>
      <c r="BU27" s="76" t="s">
        <v>52</v>
      </c>
      <c r="BV27" s="25"/>
      <c r="BW27" s="19">
        <f>SUM(BV27*25)</f>
        <v>0</v>
      </c>
      <c r="BX27" s="19"/>
      <c r="BY27" s="26">
        <f>SUM(BX27*6)</f>
        <v>0</v>
      </c>
      <c r="BZ27" s="25"/>
      <c r="CA27" s="19"/>
      <c r="CB27" s="19"/>
      <c r="CC27" s="19">
        <v>2</v>
      </c>
      <c r="CD27" s="19"/>
      <c r="CE27" s="19">
        <f>SUM(BZ27*3+CA27*6+CB27*10+CC27*15+CD27*20)</f>
        <v>30</v>
      </c>
      <c r="CF27" s="19"/>
      <c r="CG27" s="19"/>
      <c r="CH27" s="19"/>
      <c r="CI27" s="19">
        <v>2</v>
      </c>
      <c r="CJ27" s="19"/>
      <c r="CK27" s="19">
        <f>SUM(CF27*3+CG27*6+CH27*10+CI27*15+CJ27*20)</f>
        <v>30</v>
      </c>
      <c r="CL27" s="19"/>
      <c r="CM27" s="19"/>
      <c r="CN27" s="19"/>
      <c r="CO27" s="19">
        <v>2</v>
      </c>
      <c r="CP27" s="19"/>
      <c r="CQ27" s="26">
        <f>SUM(CL27*5+CM27*9+CN27*13+CO27*15+CP27*20)</f>
        <v>30</v>
      </c>
      <c r="CR27" s="18"/>
      <c r="CS27" s="16"/>
      <c r="CT27" s="16"/>
      <c r="CU27" s="16"/>
      <c r="CV27" s="16"/>
      <c r="CW27" s="16"/>
      <c r="CX27" s="16"/>
      <c r="CY27" s="17"/>
      <c r="CZ27" s="27">
        <f t="shared" si="2"/>
        <v>90</v>
      </c>
      <c r="DA27" s="195">
        <f>SUM(CZ27,CZ28)</f>
        <v>122</v>
      </c>
      <c r="DB27" s="199">
        <f>SUM(DA27)</f>
        <v>122</v>
      </c>
      <c r="DC27" s="201" t="s">
        <v>107</v>
      </c>
      <c r="DD27" s="192">
        <f>SUM(BS27,DB27)</f>
        <v>247</v>
      </c>
    </row>
    <row r="28" spans="1:108" ht="27.75" customHeight="1">
      <c r="A28" s="194"/>
      <c r="B28" s="76" t="s">
        <v>53</v>
      </c>
      <c r="C28" s="18"/>
      <c r="D28" s="16"/>
      <c r="E28" s="16"/>
      <c r="F28" s="16"/>
      <c r="G28" s="16"/>
      <c r="H28" s="19">
        <f>IF(C28=0,0,IF(C28&gt;15,1,32-C28*2))+IF(D28=0,0,IF(D28&gt;15,1,32-D28*2))+IF(E28=0,0,IF(E28&gt;15,1,32-E28*2))+IF(F28=0,0,IF(F28&gt;15,1,32-F28*2))+IF(G28=0,0,IF(G28&gt;15,1,32-G28*2))</f>
        <v>0</v>
      </c>
      <c r="I28" s="16"/>
      <c r="J28" s="16"/>
      <c r="K28" s="16"/>
      <c r="L28" s="16"/>
      <c r="M28" s="16"/>
      <c r="N28" s="19">
        <f>IF(I28=0,0,IF(I28&gt;15,1,32-I28*2))+IF(J28=0,0,IF(J28&gt;15,1,32-J28*2))+IF(K28=0,0,IF(K28&gt;15,1,32-K28*2))+IF(L28=0,0,IF(L28&gt;15,1,32-L28*2))+IF(M28=0,0,IF(M28&gt;15,1,32-M28*2))</f>
        <v>0</v>
      </c>
      <c r="O28" s="16"/>
      <c r="P28" s="16"/>
      <c r="Q28" s="16"/>
      <c r="R28" s="19">
        <f>IF(O28=0,0,IF(O28&gt;15,1,32-O28*2))+IF(P28=0,0,IF(P28&gt;15,1,32-P28*2))+IF(Q28=0,0,IF(Q28&gt;15,1,32-Q28*2))</f>
        <v>0</v>
      </c>
      <c r="S28" s="16"/>
      <c r="T28" s="16"/>
      <c r="U28" s="26">
        <f>IF(S28=0,0,IF(S28&gt;20,1,42-S28*2))+IF(T28=0,0,IF(T28&gt;20,1,42-T28*2))</f>
        <v>0</v>
      </c>
      <c r="V28" s="18">
        <v>1</v>
      </c>
      <c r="W28" s="16"/>
      <c r="X28" s="19">
        <f>IF(V28=0,0,IF(V28&gt;5,1,18-V28*3))+IF(W28=0,0,IF(W28&gt;5,1,18-W28*3))</f>
        <v>15</v>
      </c>
      <c r="Y28" s="16">
        <v>1</v>
      </c>
      <c r="Z28" s="16"/>
      <c r="AA28" s="19">
        <f>IF(Y28=0,0,IF(Y28&gt;5,1,18-Y28*3))+IF(Z28=0,0,IF(Z28&gt;5,1,18-Z28*3))</f>
        <v>15</v>
      </c>
      <c r="AB28" s="16">
        <v>2</v>
      </c>
      <c r="AC28" s="26">
        <f>IF(AB28=0,0,IF(AB28&gt;10,1,33-AB28*3))</f>
        <v>27</v>
      </c>
      <c r="AD28" s="18"/>
      <c r="AE28" s="19">
        <f>IF(AD28=0,0,IF(AD28&gt;10,1,IF(AD27="A1",33-AD28*3,22-AD28*2)))</f>
        <v>0</v>
      </c>
      <c r="AF28" s="16"/>
      <c r="AG28" s="19">
        <f>IF(AF28=0,0,IF(AF28&gt;10,1,IF(AF27="A1",33-AF28*3,22-AF28*2)))</f>
        <v>0</v>
      </c>
      <c r="AH28" s="16"/>
      <c r="AI28" s="19">
        <f>IF(AH28=0,0,IF(AH28&gt;10,1,IF(AH27="A1",33-AH28*3,22-AH28*2)))</f>
        <v>0</v>
      </c>
      <c r="AJ28" s="16"/>
      <c r="AK28" s="26">
        <f t="shared" si="0"/>
        <v>0</v>
      </c>
      <c r="AL28" s="22">
        <f>SUM(H28,N28,R28,U28,X28,AA28,AC28,AE28,AG28,AI28,AK28)</f>
        <v>57</v>
      </c>
      <c r="AM28" s="209"/>
      <c r="AN28" s="194"/>
      <c r="AO28" s="76" t="s">
        <v>53</v>
      </c>
      <c r="AP28" s="18"/>
      <c r="AQ28" s="16"/>
      <c r="AR28" s="16"/>
      <c r="AS28" s="19">
        <f>IF(AP28=0,0,IF(AP28&gt;5,AP28,6-AP28*1))+IF(AQ28=0,0,IF(AQ28&gt;5,AQ28,6-AQ28*1))+IF(AR28=0,0,IF(AR28&gt;5,AR28,6-AR28*1))</f>
        <v>0</v>
      </c>
      <c r="AT28" s="19"/>
      <c r="AU28" s="19"/>
      <c r="AV28" s="19"/>
      <c r="AW28" s="19">
        <f>IF(AT28=0,0,IF(AT28&gt;5,AT28,6-AT28*1))+IF(AU28=0,0,IF(AU28&gt;5,AU28,6-AU28*1))+IF(AV28=0,0,IF(AV28&gt;5,AV28,6-AV28*1))</f>
        <v>0</v>
      </c>
      <c r="AX28" s="16"/>
      <c r="AY28" s="16"/>
      <c r="AZ28" s="16"/>
      <c r="BA28" s="19">
        <f>IF(AX28=0,0,IF(AX28&gt;10,AX28,16-AX28*1))+IF(AY28=0,0,IF(AY28&gt;10,AY28,16-AY28*1))+IF(AZ28=0,0,IF(AZ28&gt;10,AZ28,(16-AZ28*1)))</f>
        <v>0</v>
      </c>
      <c r="BB28" s="29">
        <v>3</v>
      </c>
      <c r="BC28" s="30"/>
      <c r="BD28" s="30"/>
      <c r="BE28" s="16">
        <f>SUM(BB28*5+BC28*3+BD28*1)</f>
        <v>15</v>
      </c>
      <c r="BF28" s="16">
        <v>2</v>
      </c>
      <c r="BG28" s="30"/>
      <c r="BH28" s="16">
        <v>2</v>
      </c>
      <c r="BI28" s="16">
        <f>SUM(BF28*5+BG28*3+BH28*1)</f>
        <v>12</v>
      </c>
      <c r="BJ28" s="16"/>
      <c r="BK28" s="16"/>
      <c r="BL28" s="30"/>
      <c r="BM28" s="30"/>
      <c r="BN28" s="16"/>
      <c r="BO28" s="80">
        <v>1</v>
      </c>
      <c r="BP28" s="17">
        <f>SUM(BJ28*15+BK28*13+BL28*11+BM28*9+BN28*7+BO28*5)</f>
        <v>5</v>
      </c>
      <c r="BQ28" s="22">
        <f>SUM(AP28:AR28,AT28:AV28,AX28:AZ28,BB28:BD28,BF28:BH28,BJ28:BN28)</f>
        <v>7</v>
      </c>
      <c r="BR28" s="195"/>
      <c r="BS28" s="197"/>
      <c r="BT28" s="198"/>
      <c r="BU28" s="76" t="s">
        <v>53</v>
      </c>
      <c r="BV28" s="25"/>
      <c r="BW28" s="19">
        <f>IF(BV28=0,0,IF(BV28&gt;10,1,44-BV28*4))</f>
        <v>0</v>
      </c>
      <c r="BX28" s="19"/>
      <c r="BY28" s="26">
        <f>IF(BX28=0,0,IF(BX28=6,1,IF(BX28&gt;6,BX28,12-BX28*2)))</f>
        <v>0</v>
      </c>
      <c r="BZ28" s="25"/>
      <c r="CA28" s="19"/>
      <c r="CB28" s="19"/>
      <c r="CC28" s="19">
        <v>28</v>
      </c>
      <c r="CD28" s="19"/>
      <c r="CE28" s="19">
        <f>IF(BZ28=0,0,IF(BZ28&gt;5,BZ28,6-BZ28*1))+IF(CA28=0,0,IF(CA28&gt;5,CA28,12-CA28*2))+IF(CB28=0,0,IF(CB28&gt;5,CB28,18-CB28*3))+IF(CC28=0,0,IF(CC28&gt;5,CC28,24-CC28*4))+IF(CD28=0,0,IF(CD28&gt;5,CD28,24-CD28*4))</f>
        <v>28</v>
      </c>
      <c r="CF28" s="19"/>
      <c r="CG28" s="19"/>
      <c r="CH28" s="19"/>
      <c r="CI28" s="19">
        <v>5</v>
      </c>
      <c r="CJ28" s="19"/>
      <c r="CK28" s="19">
        <f>IF(CF28=0,0,IF(CF28&gt;5,CF28,6-CF28*1))+IF(CG28=0,0,IF(CG28&gt;5,CG28,12-CG28*2))+IF(CH28=0,0,IF(CH28&gt;5,CH28,18-CH28*3))+IF(CI28=0,0,IF(CI28&gt;5,CI28,24-CI28*4))+IF(CJ28=0,0,IF(CJ28&gt;5,CJ28,24-CJ28*4))</f>
        <v>4</v>
      </c>
      <c r="CL28" s="19"/>
      <c r="CM28" s="19"/>
      <c r="CN28" s="19"/>
      <c r="CO28" s="19"/>
      <c r="CP28" s="19"/>
      <c r="CQ28" s="26">
        <f>IF(CL28=0,0,IF(CL28&gt;10,CL28,11-CL28*1))+IF(CM28=0,0,IF(CM28&gt;10,CM28,22-CM28*2))+IF(CN28=0,0,IF(CN28&gt;10,CN28,33-CN28*3))+IF(CO28=0,0,IF(CO28&gt;8,CO28,28-CO28*3))+IF(CP28=0,0,IF(CP28&gt;6,CP28,35-CP28*5))</f>
        <v>0</v>
      </c>
      <c r="CR28" s="18"/>
      <c r="CS28" s="16"/>
      <c r="CT28" s="16"/>
      <c r="CU28" s="16"/>
      <c r="CV28" s="16"/>
      <c r="CW28" s="16"/>
      <c r="CX28" s="16"/>
      <c r="CY28" s="17"/>
      <c r="CZ28" s="27">
        <f t="shared" si="2"/>
        <v>32</v>
      </c>
      <c r="DA28" s="195"/>
      <c r="DB28" s="200"/>
      <c r="DC28" s="201"/>
      <c r="DD28" s="192"/>
    </row>
    <row r="29" spans="1:108" ht="27.75" customHeight="1">
      <c r="A29" s="193" t="s">
        <v>108</v>
      </c>
      <c r="B29" s="76" t="s">
        <v>51</v>
      </c>
      <c r="C29" s="166"/>
      <c r="D29" s="165"/>
      <c r="E29" s="165"/>
      <c r="F29" s="165"/>
      <c r="G29" s="165"/>
      <c r="H29" s="16">
        <f>SUM(C29*5)</f>
        <v>0</v>
      </c>
      <c r="I29" s="165">
        <v>1</v>
      </c>
      <c r="J29" s="165"/>
      <c r="K29" s="165"/>
      <c r="L29" s="165"/>
      <c r="M29" s="165"/>
      <c r="N29" s="16">
        <f>SUM(I29*5)</f>
        <v>5</v>
      </c>
      <c r="O29" s="165">
        <v>1</v>
      </c>
      <c r="P29" s="165"/>
      <c r="Q29" s="165"/>
      <c r="R29" s="16">
        <f>SUM(O29*5)</f>
        <v>5</v>
      </c>
      <c r="S29" s="165"/>
      <c r="T29" s="165"/>
      <c r="U29" s="17">
        <f>SUM(S29*10)</f>
        <v>0</v>
      </c>
      <c r="V29" s="166">
        <v>1</v>
      </c>
      <c r="W29" s="165"/>
      <c r="X29" s="16">
        <f>SUM(V29*10)</f>
        <v>10</v>
      </c>
      <c r="Y29" s="165">
        <v>1</v>
      </c>
      <c r="Z29" s="165"/>
      <c r="AA29" s="16">
        <f>SUM(Y29*10)</f>
        <v>10</v>
      </c>
      <c r="AB29" s="16">
        <v>1</v>
      </c>
      <c r="AC29" s="17">
        <f>SUM(AB29*15)</f>
        <v>15</v>
      </c>
      <c r="AD29" s="18"/>
      <c r="AE29" s="19">
        <f>IF(AD29="A1",30,IF(AD29="A2",20,""))</f>
      </c>
      <c r="AF29" s="16"/>
      <c r="AG29" s="19">
        <f>IF(AF29="A1",30,IF(AF29="A2",20,""))</f>
      </c>
      <c r="AH29" s="16"/>
      <c r="AI29" s="19">
        <f>IF(AH29="A1",30,IF(AH29="A2",20,""))</f>
      </c>
      <c r="AJ29" s="16"/>
      <c r="AK29" s="26">
        <f t="shared" si="1"/>
      </c>
      <c r="AL29" s="22">
        <f>SUM(H29,N29,R29,U29,X29,AA29,AC29,AE29)</f>
        <v>45</v>
      </c>
      <c r="AM29" s="209">
        <f>SUM(AL29,AL30)</f>
        <v>77</v>
      </c>
      <c r="AN29" s="193" t="s">
        <v>108</v>
      </c>
      <c r="AO29" s="76" t="s">
        <v>52</v>
      </c>
      <c r="AP29" s="18"/>
      <c r="AQ29" s="16">
        <v>1</v>
      </c>
      <c r="AR29" s="16">
        <v>1</v>
      </c>
      <c r="AS29" s="16">
        <f>SUM(AP29:AR29)</f>
        <v>2</v>
      </c>
      <c r="AT29" s="16"/>
      <c r="AU29" s="16">
        <v>3</v>
      </c>
      <c r="AV29" s="16">
        <v>1</v>
      </c>
      <c r="AW29" s="16">
        <f>SUM(AT29:AV29)</f>
        <v>4</v>
      </c>
      <c r="AX29" s="16"/>
      <c r="AY29" s="16"/>
      <c r="AZ29" s="16"/>
      <c r="BA29" s="16">
        <f>SUM(AX29:AZ29)*2</f>
        <v>0</v>
      </c>
      <c r="BB29" s="29">
        <v>2</v>
      </c>
      <c r="BC29" s="77"/>
      <c r="BD29" s="30">
        <v>5</v>
      </c>
      <c r="BE29" s="16">
        <f>SUM(BB29*2+BD29*2)</f>
        <v>14</v>
      </c>
      <c r="BF29" s="16">
        <v>2</v>
      </c>
      <c r="BG29" s="77"/>
      <c r="BH29" s="16">
        <v>5</v>
      </c>
      <c r="BI29" s="16">
        <f>SUM(BF29*2+BH29*2)</f>
        <v>14</v>
      </c>
      <c r="BJ29" s="204">
        <v>2</v>
      </c>
      <c r="BK29" s="205"/>
      <c r="BL29" s="206"/>
      <c r="BM29" s="207"/>
      <c r="BN29" s="204">
        <v>5</v>
      </c>
      <c r="BO29" s="205"/>
      <c r="BP29" s="17">
        <f>SUM(BJ29*2.5+BN29*2.5)</f>
        <v>17.5</v>
      </c>
      <c r="BQ29" s="22">
        <f>SUM(AS29,AW29,BA29,BE29,BI29,BP29)</f>
        <v>51.5</v>
      </c>
      <c r="BR29" s="195">
        <f>SUM(BQ29,BQ30)</f>
        <v>58.5</v>
      </c>
      <c r="BS29" s="196">
        <f>SUM(AM29,BR29)</f>
        <v>135.5</v>
      </c>
      <c r="BT29" s="208" t="s">
        <v>108</v>
      </c>
      <c r="BU29" s="76" t="s">
        <v>52</v>
      </c>
      <c r="BV29" s="25"/>
      <c r="BW29" s="19">
        <f>SUM(BV29*25)</f>
        <v>0</v>
      </c>
      <c r="BX29" s="19"/>
      <c r="BY29" s="26">
        <f>SUM(BX29*6)</f>
        <v>0</v>
      </c>
      <c r="BZ29" s="25"/>
      <c r="CA29" s="19"/>
      <c r="CB29" s="19"/>
      <c r="CC29" s="19">
        <v>1</v>
      </c>
      <c r="CD29" s="19">
        <v>1</v>
      </c>
      <c r="CE29" s="19">
        <f>SUM(BZ29*3+CA29*6+CB29*10+CC29*15+CD29*20)</f>
        <v>35</v>
      </c>
      <c r="CF29" s="19"/>
      <c r="CG29" s="19"/>
      <c r="CH29" s="19"/>
      <c r="CI29" s="19">
        <v>1</v>
      </c>
      <c r="CJ29" s="19">
        <v>1</v>
      </c>
      <c r="CK29" s="19">
        <f>SUM(CF29*3+CG29*6+CH29*10+CI29*15+CJ29*20)</f>
        <v>35</v>
      </c>
      <c r="CL29" s="19"/>
      <c r="CM29" s="19"/>
      <c r="CN29" s="19"/>
      <c r="CO29" s="19">
        <v>1</v>
      </c>
      <c r="CP29" s="19"/>
      <c r="CQ29" s="26">
        <f>SUM(CL29*5+CM29*9+CN29*13+CO29*15+CP29*20)</f>
        <v>15</v>
      </c>
      <c r="CR29" s="18"/>
      <c r="CS29" s="16"/>
      <c r="CT29" s="16"/>
      <c r="CU29" s="16"/>
      <c r="CV29" s="16"/>
      <c r="CW29" s="16"/>
      <c r="CX29" s="16"/>
      <c r="CY29" s="17"/>
      <c r="CZ29" s="27">
        <f t="shared" si="2"/>
        <v>85</v>
      </c>
      <c r="DA29" s="195">
        <f>SUM(CZ29,CZ30)</f>
        <v>133</v>
      </c>
      <c r="DB29" s="199">
        <f>SUM(DA29)</f>
        <v>133</v>
      </c>
      <c r="DC29" s="201" t="s">
        <v>108</v>
      </c>
      <c r="DD29" s="192">
        <f>SUM(BS29,DB29)</f>
        <v>268.5</v>
      </c>
    </row>
    <row r="30" spans="1:108" ht="27.75" customHeight="1">
      <c r="A30" s="194"/>
      <c r="B30" s="76" t="s">
        <v>53</v>
      </c>
      <c r="C30" s="18"/>
      <c r="D30" s="16"/>
      <c r="E30" s="16"/>
      <c r="F30" s="16"/>
      <c r="G30" s="16"/>
      <c r="H30" s="19">
        <f>IF(C30=0,0,IF(C30&gt;15,1,32-C30*2))+IF(D30=0,0,IF(D30&gt;15,1,32-D30*2))+IF(E30=0,0,IF(E30&gt;15,1,32-E30*2))+IF(F30=0,0,IF(F30&gt;15,1,32-F30*2))+IF(G30=0,0,IF(G30&gt;15,1,32-G30*2))</f>
        <v>0</v>
      </c>
      <c r="I30" s="16">
        <v>10</v>
      </c>
      <c r="J30" s="16"/>
      <c r="K30" s="16"/>
      <c r="L30" s="16"/>
      <c r="M30" s="16"/>
      <c r="N30" s="19">
        <f>IF(I30=0,0,IF(I30&gt;15,1,32-I30*2))+IF(J30=0,0,IF(J30&gt;15,1,32-J30*2))+IF(K30=0,0,IF(K30&gt;15,1,32-K30*2))+IF(L30=0,0,IF(L30&gt;15,1,32-L30*2))+IF(M30=0,0,IF(M30&gt;15,1,32-M30*2))</f>
        <v>12</v>
      </c>
      <c r="O30" s="16">
        <v>26</v>
      </c>
      <c r="P30" s="16"/>
      <c r="Q30" s="16"/>
      <c r="R30" s="19">
        <f>IF(O30=0,0,IF(O30&gt;15,1,32-O30*2))+IF(P30=0,0,IF(P30&gt;15,1,32-P30*2))+IF(Q30=0,0,IF(Q30&gt;15,1,32-Q30*2))</f>
        <v>1</v>
      </c>
      <c r="S30" s="16"/>
      <c r="T30" s="16"/>
      <c r="U30" s="26">
        <f>IF(S30=0,0,IF(S30&gt;20,1,42-S30*2))+IF(T30=0,0,IF(T30&gt;20,1,42-T30*2))</f>
        <v>0</v>
      </c>
      <c r="V30" s="18">
        <v>3</v>
      </c>
      <c r="W30" s="16"/>
      <c r="X30" s="19">
        <f>IF(V30=0,0,IF(V30&gt;5,1,18-V30*3))+IF(W30=0,0,IF(W30&gt;5,1,18-W30*3))</f>
        <v>9</v>
      </c>
      <c r="Y30" s="16">
        <v>3</v>
      </c>
      <c r="Z30" s="16"/>
      <c r="AA30" s="19">
        <f>IF(Y30=0,0,IF(Y30&gt;5,1,18-Y30*3))+IF(Z30=0,0,IF(Z30&gt;5,1,18-Z30*3))</f>
        <v>9</v>
      </c>
      <c r="AB30" s="16">
        <v>13</v>
      </c>
      <c r="AC30" s="26">
        <f>IF(AB30=0,0,IF(AB30&gt;10,1,33-AB30*3))</f>
        <v>1</v>
      </c>
      <c r="AD30" s="18"/>
      <c r="AE30" s="19">
        <f>IF(AD30=0,0,IF(AD30&gt;10,1,IF(AD29="A1",33-AD30*3,22-AD30*2)))</f>
        <v>0</v>
      </c>
      <c r="AF30" s="16"/>
      <c r="AG30" s="19">
        <f>IF(AF30=0,0,IF(AF30&gt;10,1,IF(AF29="A1",33-AF30*3,22-AF30*2)))</f>
        <v>0</v>
      </c>
      <c r="AH30" s="16"/>
      <c r="AI30" s="19">
        <f>IF(AH30=0,0,IF(AH30&gt;10,1,IF(AH29="A1",33-AH30*3,22-AH30*2)))</f>
        <v>0</v>
      </c>
      <c r="AJ30" s="16"/>
      <c r="AK30" s="26">
        <f t="shared" si="0"/>
        <v>0</v>
      </c>
      <c r="AL30" s="22">
        <f>SUM(H30,N30,R30,U30,X30,AA30,AC30,AE30,AG30,AI30,AK30)</f>
        <v>32</v>
      </c>
      <c r="AM30" s="209"/>
      <c r="AN30" s="194"/>
      <c r="AO30" s="76" t="s">
        <v>53</v>
      </c>
      <c r="AP30" s="18"/>
      <c r="AQ30" s="16"/>
      <c r="AR30" s="16"/>
      <c r="AS30" s="19">
        <f>IF(AP30=0,0,IF(AP30&gt;5,AP30,6-AP30*1))+IF(AQ30=0,0,IF(AQ30&gt;5,AQ30,6-AQ30*1))+IF(AR30=0,0,IF(AR30&gt;5,AR30,6-AR30*1))</f>
        <v>0</v>
      </c>
      <c r="AT30" s="19"/>
      <c r="AU30" s="19"/>
      <c r="AV30" s="19"/>
      <c r="AW30" s="19">
        <f>IF(AT30=0,0,IF(AT30&gt;5,AT30,6-AT30*1))+IF(AU30=0,0,IF(AU30&gt;5,AU30,6-AU30*1))+IF(AV30=0,0,IF(AV30&gt;5,AV30,6-AV30*1))</f>
        <v>0</v>
      </c>
      <c r="AX30" s="16"/>
      <c r="AY30" s="16"/>
      <c r="AZ30" s="16"/>
      <c r="BA30" s="19">
        <f>IF(AX30=0,0,IF(AX30&gt;10,AX30,16-AX30*1))+IF(AY30=0,0,IF(AY30&gt;10,AY30,16-AY30*1))+IF(AZ30=0,0,IF(AZ30&gt;10,AZ30,(16-AZ30*1)))</f>
        <v>0</v>
      </c>
      <c r="BB30" s="29"/>
      <c r="BC30" s="30">
        <v>2</v>
      </c>
      <c r="BD30" s="30">
        <v>2</v>
      </c>
      <c r="BE30" s="16">
        <f>SUM(BB30*5+BC30*3+BD30*1)</f>
        <v>8</v>
      </c>
      <c r="BF30" s="16"/>
      <c r="BG30" s="30">
        <v>2</v>
      </c>
      <c r="BH30" s="16">
        <v>1</v>
      </c>
      <c r="BI30" s="16">
        <f>SUM(BF30*5+BG30*3+BH30*1)</f>
        <v>7</v>
      </c>
      <c r="BJ30" s="16"/>
      <c r="BK30" s="16"/>
      <c r="BL30" s="30"/>
      <c r="BM30" s="30"/>
      <c r="BN30" s="16"/>
      <c r="BO30" s="80">
        <v>1</v>
      </c>
      <c r="BP30" s="17">
        <f>SUM(BJ30*15+BK30*13+BL30*11+BM30*9+BN30*7+BO30*5)</f>
        <v>5</v>
      </c>
      <c r="BQ30" s="22">
        <f>SUM(AP30:AR30,AT30:AV30,AX30:AZ30,BB30:BD30,BF30:BH30,BJ30:BN30)</f>
        <v>7</v>
      </c>
      <c r="BR30" s="195"/>
      <c r="BS30" s="197"/>
      <c r="BT30" s="198"/>
      <c r="BU30" s="76" t="s">
        <v>53</v>
      </c>
      <c r="BV30" s="25"/>
      <c r="BW30" s="19">
        <f>IF(BV30=0,0,IF(BV30&gt;10,1,44-BV30*4))</f>
        <v>0</v>
      </c>
      <c r="BX30" s="19"/>
      <c r="BY30" s="26">
        <f>IF(BX30=0,0,IF(BX30=6,1,IF(BX30&gt;6,BX30,12-BX30*2)))</f>
        <v>0</v>
      </c>
      <c r="BZ30" s="25"/>
      <c r="CA30" s="19"/>
      <c r="CB30" s="19"/>
      <c r="CC30" s="19">
        <v>3</v>
      </c>
      <c r="CD30" s="19">
        <v>2</v>
      </c>
      <c r="CE30" s="19">
        <f>IF(BZ30=0,0,IF(BZ30&gt;5,BZ30,6-BZ30*1))+IF(CA30=0,0,IF(CA30&gt;5,CA30,12-CA30*2))+IF(CB30=0,0,IF(CB30&gt;5,CB30,18-CB30*3))+IF(CC30=0,0,IF(CC30&gt;5,CC30,24-CC30*4))+IF(CD30=0,0,IF(CD30&gt;5,CD30,24-CD30*4))</f>
        <v>28</v>
      </c>
      <c r="CF30" s="19"/>
      <c r="CG30" s="19"/>
      <c r="CH30" s="19"/>
      <c r="CI30" s="19"/>
      <c r="CJ30" s="19">
        <v>1</v>
      </c>
      <c r="CK30" s="19">
        <f>IF(CF30=0,0,IF(CF30&gt;5,CF30,6-CF30*1))+IF(CG30=0,0,IF(CG30&gt;5,CG30,12-CG30*2))+IF(CH30=0,0,IF(CH30&gt;5,CH30,18-CH30*3))+IF(CI30=0,0,IF(CI30&gt;5,CI30,24-CI30*4))+IF(CJ30=0,0,IF(CJ30&gt;5,CJ30,24-CJ30*4))</f>
        <v>20</v>
      </c>
      <c r="CL30" s="19"/>
      <c r="CM30" s="19"/>
      <c r="CN30" s="19"/>
      <c r="CO30" s="19"/>
      <c r="CP30" s="19"/>
      <c r="CQ30" s="26">
        <f>IF(CL30=0,0,IF(CL30&gt;10,CL30,11-CL30*1))+IF(CM30=0,0,IF(CM30&gt;10,CM30,22-CM30*2))+IF(CN30=0,0,IF(CN30&gt;10,CN30,33-CN30*3))+IF(CO30=0,0,IF(CO30&gt;8,CO30,28-CO30*3))+IF(CP30=0,0,IF(CP30&gt;6,CP30,35-CP30*5))</f>
        <v>0</v>
      </c>
      <c r="CR30" s="18"/>
      <c r="CS30" s="16"/>
      <c r="CT30" s="16"/>
      <c r="CU30" s="16"/>
      <c r="CV30" s="16"/>
      <c r="CW30" s="16"/>
      <c r="CX30" s="16"/>
      <c r="CY30" s="17"/>
      <c r="CZ30" s="27">
        <f t="shared" si="2"/>
        <v>48</v>
      </c>
      <c r="DA30" s="195"/>
      <c r="DB30" s="200"/>
      <c r="DC30" s="201"/>
      <c r="DD30" s="192"/>
    </row>
    <row r="31" spans="1:108" ht="27.75" customHeight="1">
      <c r="A31" s="193" t="s">
        <v>109</v>
      </c>
      <c r="B31" s="76" t="s">
        <v>51</v>
      </c>
      <c r="C31" s="166"/>
      <c r="D31" s="165"/>
      <c r="E31" s="165"/>
      <c r="F31" s="165"/>
      <c r="G31" s="165"/>
      <c r="H31" s="16">
        <f>SUM(C31*5)</f>
        <v>0</v>
      </c>
      <c r="I31" s="165">
        <v>1</v>
      </c>
      <c r="J31" s="165"/>
      <c r="K31" s="165"/>
      <c r="L31" s="165"/>
      <c r="M31" s="165"/>
      <c r="N31" s="16">
        <f>SUM(I31*5)</f>
        <v>5</v>
      </c>
      <c r="O31" s="165"/>
      <c r="P31" s="165"/>
      <c r="Q31" s="165"/>
      <c r="R31" s="16">
        <f>SUM(O31*5)</f>
        <v>0</v>
      </c>
      <c r="S31" s="165"/>
      <c r="T31" s="165"/>
      <c r="U31" s="17">
        <f>SUM(S31*10)</f>
        <v>0</v>
      </c>
      <c r="V31" s="166"/>
      <c r="W31" s="165"/>
      <c r="X31" s="16">
        <f>SUM(V31*10)</f>
        <v>0</v>
      </c>
      <c r="Y31" s="165"/>
      <c r="Z31" s="165"/>
      <c r="AA31" s="16">
        <f>SUM(Y31*10)</f>
        <v>0</v>
      </c>
      <c r="AB31" s="16"/>
      <c r="AC31" s="17">
        <f>SUM(AB31*15)</f>
        <v>0</v>
      </c>
      <c r="AD31" s="18"/>
      <c r="AE31" s="19">
        <f>IF(AD31="A1",30,IF(AD31="A2",20,""))</f>
      </c>
      <c r="AF31" s="16"/>
      <c r="AG31" s="19">
        <f>IF(AF31="A1",30,IF(AF31="A2",20,""))</f>
      </c>
      <c r="AH31" s="16"/>
      <c r="AI31" s="19">
        <f>IF(AH31="A1",30,IF(AH31="A2",20,""))</f>
      </c>
      <c r="AJ31" s="16"/>
      <c r="AK31" s="26">
        <f t="shared" si="1"/>
      </c>
      <c r="AL31" s="22">
        <f>SUM(H31,N31,R31,U31,X31,AA31,AC31,AE31)</f>
        <v>5</v>
      </c>
      <c r="AM31" s="209">
        <f>SUM(AL31,AL32)</f>
        <v>6</v>
      </c>
      <c r="AN31" s="193" t="s">
        <v>109</v>
      </c>
      <c r="AO31" s="76" t="s">
        <v>52</v>
      </c>
      <c r="AP31" s="18"/>
      <c r="AQ31" s="16"/>
      <c r="AR31" s="16">
        <v>1</v>
      </c>
      <c r="AS31" s="16">
        <f>SUM(AP31:AR31)</f>
        <v>1</v>
      </c>
      <c r="AT31" s="16"/>
      <c r="AU31" s="16"/>
      <c r="AV31" s="16">
        <v>1</v>
      </c>
      <c r="AW31" s="16">
        <f>SUM(AT31:AV31)</f>
        <v>1</v>
      </c>
      <c r="AX31" s="16"/>
      <c r="AY31" s="16"/>
      <c r="AZ31" s="16"/>
      <c r="BA31" s="16">
        <f>SUM(AX31:AZ31)*2</f>
        <v>0</v>
      </c>
      <c r="BB31" s="29"/>
      <c r="BC31" s="77"/>
      <c r="BD31" s="30"/>
      <c r="BE31" s="16">
        <f>SUM(BB31*2+BD31*2)</f>
        <v>0</v>
      </c>
      <c r="BF31" s="16"/>
      <c r="BG31" s="77"/>
      <c r="BH31" s="16"/>
      <c r="BI31" s="16">
        <f>SUM(BF31*2+BH31*2)</f>
        <v>0</v>
      </c>
      <c r="BJ31" s="204"/>
      <c r="BK31" s="205"/>
      <c r="BL31" s="206"/>
      <c r="BM31" s="207"/>
      <c r="BN31" s="204"/>
      <c r="BO31" s="205"/>
      <c r="BP31" s="17">
        <f>SUM(BJ31*2.5+BN31*2.5)</f>
        <v>0</v>
      </c>
      <c r="BQ31" s="22">
        <f>SUM(AS31,AW31,BA31,BE31,BI31,BP31)</f>
        <v>2</v>
      </c>
      <c r="BR31" s="195">
        <f>SUM(BQ31,BQ32)</f>
        <v>2</v>
      </c>
      <c r="BS31" s="196">
        <f>SUM(AM31,BR31)</f>
        <v>8</v>
      </c>
      <c r="BT31" s="208" t="s">
        <v>109</v>
      </c>
      <c r="BU31" s="76" t="s">
        <v>52</v>
      </c>
      <c r="BV31" s="25"/>
      <c r="BW31" s="19">
        <f>SUM(BV31*25)</f>
        <v>0</v>
      </c>
      <c r="BX31" s="19"/>
      <c r="BY31" s="26">
        <f>SUM(BX31*6)</f>
        <v>0</v>
      </c>
      <c r="BZ31" s="25"/>
      <c r="CA31" s="19"/>
      <c r="CB31" s="19"/>
      <c r="CC31" s="19"/>
      <c r="CD31" s="19"/>
      <c r="CE31" s="19">
        <f>SUM(BZ31*3+CA31*6+CB31*10+CC31*15+CD31*20)</f>
        <v>0</v>
      </c>
      <c r="CF31" s="19"/>
      <c r="CG31" s="19"/>
      <c r="CH31" s="19"/>
      <c r="CI31" s="19"/>
      <c r="CJ31" s="19"/>
      <c r="CK31" s="19">
        <f>SUM(CF31*3+CG31*6+CH31*10+CI31*15+CJ31*20)</f>
        <v>0</v>
      </c>
      <c r="CL31" s="19"/>
      <c r="CM31" s="19"/>
      <c r="CN31" s="19"/>
      <c r="CO31" s="19"/>
      <c r="CP31" s="19"/>
      <c r="CQ31" s="26">
        <f>SUM(CL31*5+CM31*9+CN31*13+CO31*15+CP31*20)</f>
        <v>0</v>
      </c>
      <c r="CR31" s="18"/>
      <c r="CS31" s="16"/>
      <c r="CT31" s="16"/>
      <c r="CU31" s="16"/>
      <c r="CV31" s="16"/>
      <c r="CW31" s="16"/>
      <c r="CX31" s="16"/>
      <c r="CY31" s="17"/>
      <c r="CZ31" s="27">
        <f t="shared" si="2"/>
        <v>0</v>
      </c>
      <c r="DA31" s="195">
        <f>SUM(CZ31,CZ32)</f>
        <v>0</v>
      </c>
      <c r="DB31" s="199">
        <f>SUM(DA31)</f>
        <v>0</v>
      </c>
      <c r="DC31" s="201" t="s">
        <v>109</v>
      </c>
      <c r="DD31" s="192">
        <f>SUM(BS31,DB31)</f>
        <v>8</v>
      </c>
    </row>
    <row r="32" spans="1:108" ht="27.75" customHeight="1">
      <c r="A32" s="194"/>
      <c r="B32" s="76" t="s">
        <v>53</v>
      </c>
      <c r="C32" s="18"/>
      <c r="D32" s="16"/>
      <c r="E32" s="16"/>
      <c r="F32" s="16"/>
      <c r="G32" s="16"/>
      <c r="H32" s="19">
        <f>IF(C32=0,0,IF(C32&gt;15,1,32-C32*2))+IF(D32=0,0,IF(D32&gt;15,1,32-D32*2))+IF(E32=0,0,IF(E32&gt;15,1,32-E32*2))+IF(F32=0,0,IF(F32&gt;15,1,32-F32*2))+IF(G32=0,0,IF(G32&gt;15,1,32-G32*2))</f>
        <v>0</v>
      </c>
      <c r="I32" s="16">
        <v>18</v>
      </c>
      <c r="J32" s="16"/>
      <c r="K32" s="16"/>
      <c r="L32" s="16"/>
      <c r="M32" s="16"/>
      <c r="N32" s="19">
        <f>IF(I32=0,0,IF(I32&gt;15,1,32-I32*2))+IF(J32=0,0,IF(J32&gt;15,1,32-J32*2))+IF(K32=0,0,IF(K32&gt;15,1,32-K32*2))+IF(L32=0,0,IF(L32&gt;15,1,32-L32*2))+IF(M32=0,0,IF(M32&gt;15,1,32-M32*2))</f>
        <v>1</v>
      </c>
      <c r="O32" s="16"/>
      <c r="P32" s="16"/>
      <c r="Q32" s="16"/>
      <c r="R32" s="19">
        <f>IF(O32=0,0,IF(O32&gt;15,1,32-O32*2))+IF(P32=0,0,IF(P32&gt;15,1,32-P32*2))+IF(Q32=0,0,IF(Q32&gt;15,1,32-Q32*2))</f>
        <v>0</v>
      </c>
      <c r="S32" s="16"/>
      <c r="T32" s="16"/>
      <c r="U32" s="26">
        <f>IF(S32=0,0,IF(S32&gt;20,1,42-S32*2))+IF(T32=0,0,IF(T32&gt;20,1,42-T32*2))</f>
        <v>0</v>
      </c>
      <c r="V32" s="18"/>
      <c r="W32" s="16"/>
      <c r="X32" s="19">
        <f>IF(V32=0,0,IF(V32&gt;5,1,18-V32*3))+IF(W32=0,0,IF(W32&gt;5,1,18-W32*3))</f>
        <v>0</v>
      </c>
      <c r="Y32" s="16"/>
      <c r="Z32" s="16"/>
      <c r="AA32" s="19">
        <f>IF(Y32=0,0,IF(Y32&gt;5,1,18-Y32*3))+IF(Z32=0,0,IF(Z32&gt;5,1,18-Z32*3))</f>
        <v>0</v>
      </c>
      <c r="AB32" s="16"/>
      <c r="AC32" s="26">
        <f>IF(AB32=0,0,IF(AB32&gt;10,1,33-AB32*3))</f>
        <v>0</v>
      </c>
      <c r="AD32" s="18"/>
      <c r="AE32" s="19">
        <f>IF(AD32=0,0,IF(AD32&gt;10,1,IF(AD31="A1",33-AD32*3,22-AD32*2)))</f>
        <v>0</v>
      </c>
      <c r="AF32" s="16"/>
      <c r="AG32" s="19">
        <f>IF(AF32=0,0,IF(AF32&gt;10,1,IF(AF31="A1",33-AF32*3,22-AF32*2)))</f>
        <v>0</v>
      </c>
      <c r="AH32" s="16"/>
      <c r="AI32" s="19">
        <f>IF(AH32=0,0,IF(AH32&gt;10,1,IF(AH31="A1",33-AH32*3,22-AH32*2)))</f>
        <v>0</v>
      </c>
      <c r="AJ32" s="16"/>
      <c r="AK32" s="26">
        <f t="shared" si="0"/>
        <v>0</v>
      </c>
      <c r="AL32" s="22">
        <f>SUM(H32,N32,R32,U32,X32,AA32,AC32,AE32,AG32,AI32,AK32)</f>
        <v>1</v>
      </c>
      <c r="AM32" s="209"/>
      <c r="AN32" s="194"/>
      <c r="AO32" s="76" t="s">
        <v>53</v>
      </c>
      <c r="AP32" s="18"/>
      <c r="AQ32" s="16"/>
      <c r="AR32" s="16"/>
      <c r="AS32" s="19">
        <f>IF(AP32=0,0,IF(AP32&gt;5,AP32,6-AP32*1))+IF(AQ32=0,0,IF(AQ32&gt;5,AQ32,6-AQ32*1))+IF(AR32=0,0,IF(AR32&gt;5,AR32,6-AR32*1))</f>
        <v>0</v>
      </c>
      <c r="AT32" s="19"/>
      <c r="AU32" s="19"/>
      <c r="AV32" s="19"/>
      <c r="AW32" s="19">
        <f>IF(AT32=0,0,IF(AT32&gt;5,AT32,6-AT32*1))+IF(AU32=0,0,IF(AU32&gt;5,AU32,6-AU32*1))+IF(AV32=0,0,IF(AV32&gt;5,AV32,6-AV32*1))</f>
        <v>0</v>
      </c>
      <c r="AX32" s="16"/>
      <c r="AY32" s="16"/>
      <c r="AZ32" s="16"/>
      <c r="BA32" s="19">
        <f>IF(AX32=0,0,IF(AX32&gt;10,AX32,16-AX32*1))+IF(AY32=0,0,IF(AY32&gt;10,AY32,16-AY32*1))+IF(AZ32=0,0,IF(AZ32&gt;10,AZ32,(16-AZ32*1)))</f>
        <v>0</v>
      </c>
      <c r="BB32" s="29"/>
      <c r="BC32" s="30"/>
      <c r="BD32" s="30"/>
      <c r="BE32" s="16">
        <f>SUM(BB32*5+BC32*3+BD32*1)</f>
        <v>0</v>
      </c>
      <c r="BF32" s="16"/>
      <c r="BG32" s="30"/>
      <c r="BH32" s="16"/>
      <c r="BI32" s="16">
        <f>SUM(BF32*5+BG32*3+BH32*1)</f>
        <v>0</v>
      </c>
      <c r="BJ32" s="16"/>
      <c r="BK32" s="16"/>
      <c r="BL32" s="30"/>
      <c r="BM32" s="30"/>
      <c r="BN32" s="16"/>
      <c r="BO32" s="80"/>
      <c r="BP32" s="17">
        <f>SUM(BJ32*15+BK32*13+BL32*11+BM32*9+BN32*7+BO32*5)</f>
        <v>0</v>
      </c>
      <c r="BQ32" s="22">
        <f>SUM(AP32:AR32,AT32:AV32,AX32:AZ32,BB32:BD32,BF32:BH32,BJ32:BN32)</f>
        <v>0</v>
      </c>
      <c r="BR32" s="195"/>
      <c r="BS32" s="197"/>
      <c r="BT32" s="198"/>
      <c r="BU32" s="76" t="s">
        <v>53</v>
      </c>
      <c r="BV32" s="25"/>
      <c r="BW32" s="19">
        <f>IF(BV32=0,0,IF(BV32&gt;10,1,44-BV32*4))</f>
        <v>0</v>
      </c>
      <c r="BX32" s="19"/>
      <c r="BY32" s="26">
        <f>IF(BX32=0,0,IF(BX32=6,1,IF(BX32&gt;6,BX32,12-BX32*2)))</f>
        <v>0</v>
      </c>
      <c r="BZ32" s="25"/>
      <c r="CA32" s="19"/>
      <c r="CB32" s="19"/>
      <c r="CC32" s="19"/>
      <c r="CD32" s="19"/>
      <c r="CE32" s="19">
        <f>IF(BZ32=0,0,IF(BZ32&gt;5,BZ32,6-BZ32*1))+IF(CA32=0,0,IF(CA32&gt;5,CA32,12-CA32*2))+IF(CB32=0,0,IF(CB32&gt;5,CB32,18-CB32*3))+IF(CC32=0,0,IF(CC32&gt;5,CC32,24-CC32*4))+IF(CD32=0,0,IF(CD32&gt;5,CD32,24-CD32*4))</f>
        <v>0</v>
      </c>
      <c r="CF32" s="19"/>
      <c r="CG32" s="19"/>
      <c r="CH32" s="19"/>
      <c r="CI32" s="19"/>
      <c r="CJ32" s="19"/>
      <c r="CK32" s="19">
        <f>IF(CF32=0,0,IF(CF32&gt;5,CF32,6-CF32*1))+IF(CG32=0,0,IF(CG32&gt;5,CG32,12-CG32*2))+IF(CH32=0,0,IF(CH32&gt;5,CH32,18-CH32*3))+IF(CI32=0,0,IF(CI32&gt;5,CI32,24-CI32*4))+IF(CJ32=0,0,IF(CJ32&gt;5,CJ32,24-CJ32*4))</f>
        <v>0</v>
      </c>
      <c r="CL32" s="19"/>
      <c r="CM32" s="19"/>
      <c r="CN32" s="19"/>
      <c r="CO32" s="19"/>
      <c r="CP32" s="19"/>
      <c r="CQ32" s="26">
        <f>IF(CL32=0,0,IF(CL32&gt;10,CL32,11-CL32*1))+IF(CM32=0,0,IF(CM32&gt;10,CM32,22-CM32*2))+IF(CN32=0,0,IF(CN32&gt;10,CN32,33-CN32*3))+IF(CO32=0,0,IF(CO32&gt;8,CO32,28-CO32*3))+IF(CP32=0,0,IF(CP32&gt;6,CP32,35-CP32*5))</f>
        <v>0</v>
      </c>
      <c r="CR32" s="18"/>
      <c r="CS32" s="16"/>
      <c r="CT32" s="16"/>
      <c r="CU32" s="16"/>
      <c r="CV32" s="16"/>
      <c r="CW32" s="16"/>
      <c r="CX32" s="16"/>
      <c r="CY32" s="17"/>
      <c r="CZ32" s="27">
        <f t="shared" si="2"/>
        <v>0</v>
      </c>
      <c r="DA32" s="195"/>
      <c r="DB32" s="200"/>
      <c r="DC32" s="201"/>
      <c r="DD32" s="192"/>
    </row>
    <row r="33" spans="1:108" ht="27.75" customHeight="1">
      <c r="A33" s="193" t="s">
        <v>110</v>
      </c>
      <c r="B33" s="76" t="s">
        <v>51</v>
      </c>
      <c r="C33" s="166"/>
      <c r="D33" s="165"/>
      <c r="E33" s="165"/>
      <c r="F33" s="165"/>
      <c r="G33" s="165"/>
      <c r="H33" s="16">
        <f>SUM(C33*5)</f>
        <v>0</v>
      </c>
      <c r="I33" s="165"/>
      <c r="J33" s="165"/>
      <c r="K33" s="165"/>
      <c r="L33" s="165"/>
      <c r="M33" s="165"/>
      <c r="N33" s="16">
        <f>SUM(I33*5)</f>
        <v>0</v>
      </c>
      <c r="O33" s="165"/>
      <c r="P33" s="165"/>
      <c r="Q33" s="165"/>
      <c r="R33" s="16">
        <f>SUM(O33*5)</f>
        <v>0</v>
      </c>
      <c r="S33" s="165"/>
      <c r="T33" s="165"/>
      <c r="U33" s="17">
        <f>SUM(S33*10)</f>
        <v>0</v>
      </c>
      <c r="V33" s="166"/>
      <c r="W33" s="165"/>
      <c r="X33" s="16">
        <f>SUM(V33*10)</f>
        <v>0</v>
      </c>
      <c r="Y33" s="165"/>
      <c r="Z33" s="165"/>
      <c r="AA33" s="16">
        <f>SUM(Y33*10)</f>
        <v>0</v>
      </c>
      <c r="AB33" s="16"/>
      <c r="AC33" s="17">
        <f>SUM(AB33*15)</f>
        <v>0</v>
      </c>
      <c r="AD33" s="18"/>
      <c r="AE33" s="19">
        <f>IF(AD33="A1",30,IF(AD33="A2",20,""))</f>
      </c>
      <c r="AF33" s="16"/>
      <c r="AG33" s="19">
        <f>IF(AF33="A1",30,IF(AF33="A2",20,""))</f>
      </c>
      <c r="AH33" s="16"/>
      <c r="AI33" s="19">
        <f>IF(AH33="A1",30,IF(AH33="A2",20,""))</f>
      </c>
      <c r="AJ33" s="16"/>
      <c r="AK33" s="26">
        <f t="shared" si="1"/>
      </c>
      <c r="AL33" s="22">
        <f>SUM(H33,N33,R33,U33,X33,AA33,AC33,AE33)</f>
        <v>0</v>
      </c>
      <c r="AM33" s="209">
        <f>SUM(AL33,AL34)</f>
        <v>0</v>
      </c>
      <c r="AN33" s="193" t="s">
        <v>110</v>
      </c>
      <c r="AO33" s="76" t="s">
        <v>52</v>
      </c>
      <c r="AP33" s="18"/>
      <c r="AQ33" s="16"/>
      <c r="AR33" s="16">
        <v>1</v>
      </c>
      <c r="AS33" s="16">
        <f>SUM(AP33:AR33)</f>
        <v>1</v>
      </c>
      <c r="AT33" s="16"/>
      <c r="AU33" s="16"/>
      <c r="AV33" s="16">
        <v>1</v>
      </c>
      <c r="AW33" s="16">
        <f>SUM(AT33:AV33)</f>
        <v>1</v>
      </c>
      <c r="AX33" s="16"/>
      <c r="AY33" s="16"/>
      <c r="AZ33" s="16"/>
      <c r="BA33" s="16">
        <f>SUM(AX33:AZ33)*2</f>
        <v>0</v>
      </c>
      <c r="BB33" s="29"/>
      <c r="BC33" s="77"/>
      <c r="BD33" s="30"/>
      <c r="BE33" s="16">
        <f>SUM(BB33*2+BD33*2)</f>
        <v>0</v>
      </c>
      <c r="BF33" s="16"/>
      <c r="BG33" s="77"/>
      <c r="BH33" s="16"/>
      <c r="BI33" s="16">
        <f>SUM(BF33*2+BH33*2)</f>
        <v>0</v>
      </c>
      <c r="BJ33" s="204"/>
      <c r="BK33" s="205"/>
      <c r="BL33" s="206"/>
      <c r="BM33" s="207"/>
      <c r="BN33" s="204"/>
      <c r="BO33" s="205"/>
      <c r="BP33" s="17">
        <f>SUM(BJ33*2.5+BN33*2.5)</f>
        <v>0</v>
      </c>
      <c r="BQ33" s="22">
        <f>SUM(AS33,AW33,BA33,BE33,BI33,BP33)</f>
        <v>2</v>
      </c>
      <c r="BR33" s="195">
        <f>SUM(BQ33,BQ34)</f>
        <v>2</v>
      </c>
      <c r="BS33" s="196">
        <f>SUM(AM33,BR33)</f>
        <v>2</v>
      </c>
      <c r="BT33" s="208" t="s">
        <v>110</v>
      </c>
      <c r="BU33" s="76" t="s">
        <v>52</v>
      </c>
      <c r="BV33" s="25"/>
      <c r="BW33" s="19">
        <f>SUM(BV33*25)</f>
        <v>0</v>
      </c>
      <c r="BX33" s="19"/>
      <c r="BY33" s="26">
        <f>SUM(BX33*6)</f>
        <v>0</v>
      </c>
      <c r="BZ33" s="25"/>
      <c r="CA33" s="19">
        <v>1</v>
      </c>
      <c r="CB33" s="19"/>
      <c r="CC33" s="19"/>
      <c r="CD33" s="19"/>
      <c r="CE33" s="19">
        <f>SUM(BZ33*3+CA33*6+CB33*10+CC33*15+CD33*20)</f>
        <v>6</v>
      </c>
      <c r="CF33" s="19"/>
      <c r="CG33" s="19">
        <v>1</v>
      </c>
      <c r="CH33" s="19"/>
      <c r="CI33" s="19"/>
      <c r="CJ33" s="19"/>
      <c r="CK33" s="19">
        <f>SUM(CF33*3+CG33*6+CH33*10+CI33*15+CJ33*20)</f>
        <v>6</v>
      </c>
      <c r="CL33" s="19"/>
      <c r="CM33" s="19"/>
      <c r="CN33" s="19"/>
      <c r="CO33" s="19"/>
      <c r="CP33" s="19"/>
      <c r="CQ33" s="26">
        <f>SUM(CL33*5+CM33*9+CN33*13+CO33*15+CP33*20)</f>
        <v>0</v>
      </c>
      <c r="CR33" s="18"/>
      <c r="CS33" s="16"/>
      <c r="CT33" s="16"/>
      <c r="CU33" s="16"/>
      <c r="CV33" s="16"/>
      <c r="CW33" s="16"/>
      <c r="CX33" s="16"/>
      <c r="CY33" s="17"/>
      <c r="CZ33" s="27">
        <f t="shared" si="2"/>
        <v>12</v>
      </c>
      <c r="DA33" s="195">
        <f>SUM(CZ33,CZ34)</f>
        <v>20</v>
      </c>
      <c r="DB33" s="199">
        <f>SUM(DA33)</f>
        <v>20</v>
      </c>
      <c r="DC33" s="193" t="s">
        <v>110</v>
      </c>
      <c r="DD33" s="192">
        <f>SUM(BS33,DB33)</f>
        <v>22</v>
      </c>
    </row>
    <row r="34" spans="1:108" ht="27.75" customHeight="1">
      <c r="A34" s="194"/>
      <c r="B34" s="76" t="s">
        <v>53</v>
      </c>
      <c r="C34" s="18"/>
      <c r="D34" s="16"/>
      <c r="E34" s="16"/>
      <c r="F34" s="16"/>
      <c r="G34" s="16"/>
      <c r="H34" s="19">
        <f>IF(C34=0,0,IF(C34&gt;15,1,32-C34*2))+IF(D34=0,0,IF(D34&gt;15,1,32-D34*2))+IF(E34=0,0,IF(E34&gt;15,1,32-E34*2))+IF(F34=0,0,IF(F34&gt;15,1,32-F34*2))+IF(G34=0,0,IF(G34&gt;15,1,32-G34*2))</f>
        <v>0</v>
      </c>
      <c r="I34" s="16"/>
      <c r="J34" s="16"/>
      <c r="K34" s="16"/>
      <c r="L34" s="16"/>
      <c r="M34" s="16"/>
      <c r="N34" s="19">
        <f>IF(I34=0,0,IF(I34&gt;15,1,32-I34*2))+IF(J34=0,0,IF(J34&gt;15,1,32-J34*2))+IF(K34=0,0,IF(K34&gt;15,1,32-K34*2))+IF(L34=0,0,IF(L34&gt;15,1,32-L34*2))+IF(M34=0,0,IF(M34&gt;15,1,32-M34*2))</f>
        <v>0</v>
      </c>
      <c r="O34" s="16"/>
      <c r="P34" s="16"/>
      <c r="Q34" s="16"/>
      <c r="R34" s="19">
        <f>IF(O34=0,0,IF(O34&gt;15,1,32-O34*2))+IF(P34=0,0,IF(P34&gt;15,1,32-P34*2))+IF(Q34=0,0,IF(Q34&gt;15,1,32-Q34*2))</f>
        <v>0</v>
      </c>
      <c r="S34" s="16"/>
      <c r="T34" s="16"/>
      <c r="U34" s="26">
        <f>IF(S34=0,0,IF(S34&gt;20,1,42-S34*2))+IF(T34=0,0,IF(T34&gt;20,1,42-T34*2))</f>
        <v>0</v>
      </c>
      <c r="V34" s="18"/>
      <c r="W34" s="16"/>
      <c r="X34" s="19">
        <f>IF(V34=0,0,IF(V34&gt;5,1,18-V34*3))+IF(W34=0,0,IF(W34&gt;5,1,18-W34*3))</f>
        <v>0</v>
      </c>
      <c r="Y34" s="16"/>
      <c r="Z34" s="16"/>
      <c r="AA34" s="19">
        <f>IF(Y34=0,0,IF(Y34&gt;5,1,18-Y34*3))+IF(Z34=0,0,IF(Z34&gt;5,1,18-Z34*3))</f>
        <v>0</v>
      </c>
      <c r="AB34" s="16"/>
      <c r="AC34" s="26">
        <f>IF(AB34=0,0,IF(AB34&gt;10,1,33-AB34*3))</f>
        <v>0</v>
      </c>
      <c r="AD34" s="18"/>
      <c r="AE34" s="19">
        <f>IF(AD34=0,0,IF(AD34&gt;10,1,IF(AD33="A1",33-AD34*3,22-AD34*2)))</f>
        <v>0</v>
      </c>
      <c r="AF34" s="16"/>
      <c r="AG34" s="19">
        <f>IF(AF34=0,0,IF(AF34&gt;10,1,IF(AF33="A1",33-AF34*3,22-AF34*2)))</f>
        <v>0</v>
      </c>
      <c r="AH34" s="16"/>
      <c r="AI34" s="19">
        <f>IF(AH34=0,0,IF(AH34&gt;10,1,IF(AH33="A1",33-AH34*3,22-AH34*2)))</f>
        <v>0</v>
      </c>
      <c r="AJ34" s="16"/>
      <c r="AK34" s="26">
        <f t="shared" si="0"/>
        <v>0</v>
      </c>
      <c r="AL34" s="22">
        <f>SUM(H34,N34,R34,U34,X34,AA34,AC34,AE34,AG34,AI34,AK34)</f>
        <v>0</v>
      </c>
      <c r="AM34" s="209"/>
      <c r="AN34" s="194"/>
      <c r="AO34" s="76" t="s">
        <v>53</v>
      </c>
      <c r="AP34" s="18"/>
      <c r="AQ34" s="16"/>
      <c r="AR34" s="16"/>
      <c r="AS34" s="19">
        <f>IF(AP34=0,0,IF(AP34&gt;5,AP34,6-AP34*1))+IF(AQ34=0,0,IF(AQ34&gt;5,AQ34,6-AQ34*1))+IF(AR34=0,0,IF(AR34&gt;5,AR34,6-AR34*1))</f>
        <v>0</v>
      </c>
      <c r="AT34" s="19"/>
      <c r="AU34" s="19"/>
      <c r="AV34" s="19"/>
      <c r="AW34" s="19">
        <f>IF(AT34=0,0,IF(AT34&gt;5,AT34,6-AT34*1))+IF(AU34=0,0,IF(AU34&gt;5,AU34,6-AU34*1))+IF(AV34=0,0,IF(AV34&gt;5,AV34,6-AV34*1))</f>
        <v>0</v>
      </c>
      <c r="AX34" s="16"/>
      <c r="AY34" s="16"/>
      <c r="AZ34" s="16"/>
      <c r="BA34" s="19">
        <f>IF(AX34=0,0,IF(AX34&gt;10,AX34,16-AX34*1))+IF(AY34=0,0,IF(AY34&gt;10,AY34,16-AY34*1))+IF(AZ34=0,0,IF(AZ34&gt;10,AZ34,(16-AZ34*1)))</f>
        <v>0</v>
      </c>
      <c r="BB34" s="29"/>
      <c r="BC34" s="30"/>
      <c r="BD34" s="30"/>
      <c r="BE34" s="16">
        <f>SUM(BB34*5+BC34*3+BD34*1)</f>
        <v>0</v>
      </c>
      <c r="BF34" s="16"/>
      <c r="BG34" s="30"/>
      <c r="BH34" s="16"/>
      <c r="BI34" s="16">
        <f>SUM(BF34*5+BG34*3+BH34*1)</f>
        <v>0</v>
      </c>
      <c r="BJ34" s="16"/>
      <c r="BK34" s="16"/>
      <c r="BL34" s="30"/>
      <c r="BM34" s="30"/>
      <c r="BN34" s="16"/>
      <c r="BO34" s="80"/>
      <c r="BP34" s="17">
        <f>SUM(BJ34*15+BK34*13+BL34*11+BM34*9+BN34*7+BO34*5)</f>
        <v>0</v>
      </c>
      <c r="BQ34" s="22">
        <f>SUM(AP34:AR34,AT34:AV34,AX34:AZ34,BB34:BD34,BF34:BH34,BJ34:BN34)</f>
        <v>0</v>
      </c>
      <c r="BR34" s="195"/>
      <c r="BS34" s="197"/>
      <c r="BT34" s="198"/>
      <c r="BU34" s="76" t="s">
        <v>53</v>
      </c>
      <c r="BV34" s="25"/>
      <c r="BW34" s="19">
        <f>IF(BV34=0,0,IF(BV34&gt;10,1,44-BV34*4))</f>
        <v>0</v>
      </c>
      <c r="BX34" s="19"/>
      <c r="BY34" s="26">
        <f>IF(BX34=0,0,IF(BX34=6,1,IF(BX34&gt;6,BX34,12-BX34*2)))</f>
        <v>0</v>
      </c>
      <c r="BZ34" s="25"/>
      <c r="CA34" s="19">
        <v>2</v>
      </c>
      <c r="CB34" s="19"/>
      <c r="CC34" s="19"/>
      <c r="CD34" s="19"/>
      <c r="CE34" s="19">
        <f>IF(BZ34=0,0,IF(BZ34&gt;5,BZ34,6-BZ34*1))+IF(CA34=0,0,IF(CA34&gt;5,CA34,12-CA34*2))+IF(CB34=0,0,IF(CB34&gt;5,CB34,18-CB34*3))+IF(CC34=0,0,IF(CC34&gt;5,CC34,24-CC34*4))+IF(CD34=0,0,IF(CD34&gt;5,CD34,24-CD34*4))</f>
        <v>8</v>
      </c>
      <c r="CF34" s="19"/>
      <c r="CG34" s="19"/>
      <c r="CH34" s="19"/>
      <c r="CI34" s="19"/>
      <c r="CJ34" s="19"/>
      <c r="CK34" s="19">
        <f>IF(CF34=0,0,IF(CF34&gt;5,CF34,6-CF34*1))+IF(CG34=0,0,IF(CG34&gt;5,CG34,12-CG34*2))+IF(CH34=0,0,IF(CH34&gt;5,CH34,18-CH34*3))+IF(CI34=0,0,IF(CI34&gt;5,CI34,24-CI34*4))+IF(CJ34=0,0,IF(CJ34&gt;5,CJ34,24-CJ34*4))</f>
        <v>0</v>
      </c>
      <c r="CL34" s="19"/>
      <c r="CM34" s="19"/>
      <c r="CN34" s="19"/>
      <c r="CO34" s="19"/>
      <c r="CP34" s="19"/>
      <c r="CQ34" s="26">
        <f>IF(CL34=0,0,IF(CL34&gt;10,CL34,11-CL34*1))+IF(CM34=0,0,IF(CM34&gt;10,CM34,22-CM34*2))+IF(CN34=0,0,IF(CN34&gt;10,CN34,33-CN34*3))+IF(CO34=0,0,IF(CO34&gt;8,CO34,28-CO34*3))+IF(CP34=0,0,IF(CP34&gt;6,CP34,35-CP34*5))</f>
        <v>0</v>
      </c>
      <c r="CR34" s="18"/>
      <c r="CS34" s="16"/>
      <c r="CT34" s="16"/>
      <c r="CU34" s="16"/>
      <c r="CV34" s="16"/>
      <c r="CW34" s="16"/>
      <c r="CX34" s="16"/>
      <c r="CY34" s="17"/>
      <c r="CZ34" s="27">
        <f t="shared" si="2"/>
        <v>8</v>
      </c>
      <c r="DA34" s="195"/>
      <c r="DB34" s="200"/>
      <c r="DC34" s="194"/>
      <c r="DD34" s="192"/>
    </row>
    <row r="35" spans="1:108" ht="27.75" customHeight="1">
      <c r="A35" s="193" t="s">
        <v>111</v>
      </c>
      <c r="B35" s="76" t="s">
        <v>51</v>
      </c>
      <c r="C35" s="166"/>
      <c r="D35" s="165"/>
      <c r="E35" s="165"/>
      <c r="F35" s="165"/>
      <c r="G35" s="165"/>
      <c r="H35" s="16">
        <f>SUM(C35*5)</f>
        <v>0</v>
      </c>
      <c r="I35" s="165"/>
      <c r="J35" s="165"/>
      <c r="K35" s="165"/>
      <c r="L35" s="165"/>
      <c r="M35" s="165"/>
      <c r="N35" s="16">
        <f>SUM(I35*5)</f>
        <v>0</v>
      </c>
      <c r="O35" s="165"/>
      <c r="P35" s="165"/>
      <c r="Q35" s="165"/>
      <c r="R35" s="16">
        <f>SUM(O35*5)</f>
        <v>0</v>
      </c>
      <c r="S35" s="165"/>
      <c r="T35" s="165"/>
      <c r="U35" s="17">
        <f>SUM(S35*10)</f>
        <v>0</v>
      </c>
      <c r="V35" s="166"/>
      <c r="W35" s="165"/>
      <c r="X35" s="16">
        <f>SUM(V35*10)</f>
        <v>0</v>
      </c>
      <c r="Y35" s="165"/>
      <c r="Z35" s="165"/>
      <c r="AA35" s="16">
        <f>SUM(Y35*10)</f>
        <v>0</v>
      </c>
      <c r="AB35" s="16"/>
      <c r="AC35" s="17">
        <f>SUM(AB35*15)</f>
        <v>0</v>
      </c>
      <c r="AD35" s="18"/>
      <c r="AE35" s="19">
        <f>IF(AD35="A1",30,IF(AD35="A2",20,""))</f>
      </c>
      <c r="AF35" s="16"/>
      <c r="AG35" s="19">
        <f>IF(AF35="A1",30,IF(AF35="A2",20,""))</f>
      </c>
      <c r="AH35" s="16"/>
      <c r="AI35" s="19">
        <f>IF(AH35="A1",30,IF(AH35="A2",20,""))</f>
      </c>
      <c r="AJ35" s="16"/>
      <c r="AK35" s="26">
        <f t="shared" si="1"/>
      </c>
      <c r="AL35" s="22">
        <f>SUM(H35,N35,R35,U35,X35,AA35,AC35,AE35)</f>
        <v>0</v>
      </c>
      <c r="AM35" s="209">
        <f>SUM(AL35,AL36)</f>
        <v>0</v>
      </c>
      <c r="AN35" s="193" t="s">
        <v>111</v>
      </c>
      <c r="AO35" s="76" t="s">
        <v>52</v>
      </c>
      <c r="AP35" s="18"/>
      <c r="AQ35" s="16"/>
      <c r="AR35" s="16"/>
      <c r="AS35" s="16">
        <f>SUM(AP35:AR35)</f>
        <v>0</v>
      </c>
      <c r="AT35" s="16"/>
      <c r="AU35" s="16"/>
      <c r="AV35" s="16"/>
      <c r="AW35" s="16">
        <f>SUM(AT35:AV35)</f>
        <v>0</v>
      </c>
      <c r="AX35" s="16"/>
      <c r="AY35" s="16"/>
      <c r="AZ35" s="16"/>
      <c r="BA35" s="16">
        <f>SUM(AX35:AZ35)*2</f>
        <v>0</v>
      </c>
      <c r="BB35" s="29">
        <v>1</v>
      </c>
      <c r="BC35" s="77"/>
      <c r="BD35" s="30">
        <v>1</v>
      </c>
      <c r="BE35" s="16">
        <f>SUM(BB35*2+BD35*2)</f>
        <v>4</v>
      </c>
      <c r="BF35" s="16">
        <v>1</v>
      </c>
      <c r="BG35" s="77"/>
      <c r="BH35" s="16">
        <v>1</v>
      </c>
      <c r="BI35" s="16">
        <f>SUM(BF35*2+BH35*2)</f>
        <v>4</v>
      </c>
      <c r="BJ35" s="204">
        <v>1</v>
      </c>
      <c r="BK35" s="205"/>
      <c r="BL35" s="206"/>
      <c r="BM35" s="207"/>
      <c r="BN35" s="204">
        <v>1</v>
      </c>
      <c r="BO35" s="205"/>
      <c r="BP35" s="17">
        <f>SUM(BJ35*2.5+BN35*2.5)</f>
        <v>5</v>
      </c>
      <c r="BQ35" s="22">
        <f>SUM(AS35,AW35,BA35,BE35,BI35,BP35)</f>
        <v>13</v>
      </c>
      <c r="BR35" s="195">
        <f>SUM(BQ35,BQ36)</f>
        <v>13</v>
      </c>
      <c r="BS35" s="196">
        <f>SUM(AM35,BR35)</f>
        <v>13</v>
      </c>
      <c r="BT35" s="208" t="s">
        <v>111</v>
      </c>
      <c r="BU35" s="76" t="s">
        <v>52</v>
      </c>
      <c r="BV35" s="25"/>
      <c r="BW35" s="19">
        <f>SUM(BV35*25)</f>
        <v>0</v>
      </c>
      <c r="BX35" s="19"/>
      <c r="BY35" s="26">
        <f>SUM(BX35*6)</f>
        <v>0</v>
      </c>
      <c r="BZ35" s="25"/>
      <c r="CA35" s="19"/>
      <c r="CB35" s="19"/>
      <c r="CC35" s="19"/>
      <c r="CD35" s="19"/>
      <c r="CE35" s="19">
        <f>SUM(BZ35*3+CA35*6+CB35*10+CC35*15+CD35*20)</f>
        <v>0</v>
      </c>
      <c r="CF35" s="19"/>
      <c r="CG35" s="19"/>
      <c r="CH35" s="19"/>
      <c r="CI35" s="19"/>
      <c r="CJ35" s="19"/>
      <c r="CK35" s="19">
        <f>SUM(CF35*3+CG35*6+CH35*10+CI35*15+CJ35*20)</f>
        <v>0</v>
      </c>
      <c r="CL35" s="19"/>
      <c r="CM35" s="19"/>
      <c r="CN35" s="19"/>
      <c r="CO35" s="19"/>
      <c r="CP35" s="19"/>
      <c r="CQ35" s="26">
        <f>SUM(CL35*5+CM35*9+CN35*13+CO35*15+CP35*20)</f>
        <v>0</v>
      </c>
      <c r="CR35" s="18"/>
      <c r="CS35" s="16"/>
      <c r="CT35" s="16"/>
      <c r="CU35" s="16"/>
      <c r="CV35" s="16"/>
      <c r="CW35" s="16"/>
      <c r="CX35" s="16"/>
      <c r="CY35" s="17"/>
      <c r="CZ35" s="27">
        <f t="shared" si="2"/>
        <v>0</v>
      </c>
      <c r="DA35" s="195">
        <f>SUM(CZ35,CZ36)</f>
        <v>0</v>
      </c>
      <c r="DB35" s="199">
        <f>SUM(DA35)</f>
        <v>0</v>
      </c>
      <c r="DC35" s="201" t="s">
        <v>111</v>
      </c>
      <c r="DD35" s="192">
        <f>SUM(BS35,DB35)</f>
        <v>13</v>
      </c>
    </row>
    <row r="36" spans="1:108" ht="27.75" customHeight="1">
      <c r="A36" s="194"/>
      <c r="B36" s="76" t="s">
        <v>53</v>
      </c>
      <c r="C36" s="18"/>
      <c r="D36" s="16"/>
      <c r="E36" s="16"/>
      <c r="F36" s="16"/>
      <c r="G36" s="16"/>
      <c r="H36" s="19">
        <f>IF(C36=0,0,IF(C36&gt;15,1,32-C36*2))+IF(D36=0,0,IF(D36&gt;15,1,32-D36*2))+IF(E36=0,0,IF(E36&gt;15,1,32-E36*2))+IF(F36=0,0,IF(F36&gt;15,1,32-F36*2))+IF(G36=0,0,IF(G36&gt;15,1,32-G36*2))</f>
        <v>0</v>
      </c>
      <c r="I36" s="16"/>
      <c r="J36" s="16"/>
      <c r="K36" s="16"/>
      <c r="L36" s="16"/>
      <c r="M36" s="16"/>
      <c r="N36" s="19">
        <f>IF(I36=0,0,IF(I36&gt;15,1,32-I36*2))+IF(J36=0,0,IF(J36&gt;15,1,32-J36*2))+IF(K36=0,0,IF(K36&gt;15,1,32-K36*2))+IF(L36=0,0,IF(L36&gt;15,1,32-L36*2))+IF(M36=0,0,IF(M36&gt;15,1,32-M36*2))</f>
        <v>0</v>
      </c>
      <c r="O36" s="16"/>
      <c r="P36" s="16"/>
      <c r="Q36" s="16"/>
      <c r="R36" s="19">
        <f>IF(O36=0,0,IF(O36&gt;15,1,32-O36*2))+IF(P36=0,0,IF(P36&gt;15,1,32-P36*2))+IF(Q36=0,0,IF(Q36&gt;15,1,32-Q36*2))</f>
        <v>0</v>
      </c>
      <c r="S36" s="16"/>
      <c r="T36" s="16"/>
      <c r="U36" s="26">
        <f>IF(S36=0,0,IF(S36&gt;20,1,42-S36*2))+IF(T36=0,0,IF(T36&gt;20,1,42-T36*2))</f>
        <v>0</v>
      </c>
      <c r="V36" s="18"/>
      <c r="W36" s="16"/>
      <c r="X36" s="19">
        <f>IF(V36=0,0,IF(V36&gt;5,1,18-V36*3))+IF(W36=0,0,IF(W36&gt;5,1,18-W36*3))</f>
        <v>0</v>
      </c>
      <c r="Y36" s="16"/>
      <c r="Z36" s="16"/>
      <c r="AA36" s="19">
        <f>IF(Y36=0,0,IF(Y36&gt;5,1,18-Y36*3))+IF(Z36=0,0,IF(Z36&gt;5,1,18-Z36*3))</f>
        <v>0</v>
      </c>
      <c r="AB36" s="16"/>
      <c r="AC36" s="26">
        <f>IF(AB36=0,0,IF(AB36&gt;10,1,33-AB36*3))</f>
        <v>0</v>
      </c>
      <c r="AD36" s="18"/>
      <c r="AE36" s="19">
        <f>IF(AD36=0,0,IF(AD36&gt;10,1,IF(AD35="A1",33-AD36*3,22-AD36*2)))</f>
        <v>0</v>
      </c>
      <c r="AF36" s="16"/>
      <c r="AG36" s="19">
        <f>IF(AF36=0,0,IF(AF36&gt;10,1,IF(AF35="A1",33-AF36*3,22-AF36*2)))</f>
        <v>0</v>
      </c>
      <c r="AH36" s="16"/>
      <c r="AI36" s="19">
        <f>IF(AH36=0,0,IF(AH36&gt;10,1,IF(AH35="A1",33-AH36*3,22-AH36*2)))</f>
        <v>0</v>
      </c>
      <c r="AJ36" s="16"/>
      <c r="AK36" s="26">
        <f t="shared" si="0"/>
        <v>0</v>
      </c>
      <c r="AL36" s="22">
        <f>SUM(H36,N36,R36,U36,X36,AA36,AC36,AE36,AG36,AI36,AK36)</f>
        <v>0</v>
      </c>
      <c r="AM36" s="209"/>
      <c r="AN36" s="194"/>
      <c r="AO36" s="76" t="s">
        <v>53</v>
      </c>
      <c r="AP36" s="18"/>
      <c r="AQ36" s="16"/>
      <c r="AR36" s="16"/>
      <c r="AS36" s="19">
        <f>IF(AP36=0,0,IF(AP36&gt;5,AP36,6-AP36*1))+IF(AQ36=0,0,IF(AQ36&gt;5,AQ36,6-AQ36*1))+IF(AR36=0,0,IF(AR36&gt;5,AR36,6-AR36*1))</f>
        <v>0</v>
      </c>
      <c r="AT36" s="19"/>
      <c r="AU36" s="19"/>
      <c r="AV36" s="19"/>
      <c r="AW36" s="19">
        <f>IF(AT36=0,0,IF(AT36&gt;5,AT36,6-AT36*1))+IF(AU36=0,0,IF(AU36&gt;5,AU36,6-AU36*1))+IF(AV36=0,0,IF(AV36&gt;5,AV36,6-AV36*1))</f>
        <v>0</v>
      </c>
      <c r="AX36" s="16"/>
      <c r="AY36" s="16"/>
      <c r="AZ36" s="16"/>
      <c r="BA36" s="19">
        <f>IF(AX36=0,0,IF(AX36&gt;10,AX36,16-AX36*1))+IF(AY36=0,0,IF(AY36&gt;10,AY36,16-AY36*1))+IF(AZ36=0,0,IF(AZ36&gt;10,AZ36,(16-AZ36*1)))</f>
        <v>0</v>
      </c>
      <c r="BB36" s="29"/>
      <c r="BC36" s="30"/>
      <c r="BD36" s="30"/>
      <c r="BE36" s="16">
        <f>SUM(BB36*5+BC36*3+BD36*1)</f>
        <v>0</v>
      </c>
      <c r="BF36" s="16"/>
      <c r="BG36" s="30"/>
      <c r="BH36" s="16"/>
      <c r="BI36" s="16">
        <f>SUM(BF36*5+BG36*3+BH36*1)</f>
        <v>0</v>
      </c>
      <c r="BJ36" s="16"/>
      <c r="BK36" s="16"/>
      <c r="BL36" s="30"/>
      <c r="BM36" s="30"/>
      <c r="BN36" s="16"/>
      <c r="BO36" s="80"/>
      <c r="BP36" s="17">
        <f>SUM(BJ36*15+BK36*13+BL36*11+BM36*9+BN36*7+BO36*5)</f>
        <v>0</v>
      </c>
      <c r="BQ36" s="22">
        <f>SUM(AP36:AR36,AT36:AV36,AX36:AZ36,BB36:BD36,BF36:BH36,BJ36:BN36)</f>
        <v>0</v>
      </c>
      <c r="BR36" s="195"/>
      <c r="BS36" s="197"/>
      <c r="BT36" s="198"/>
      <c r="BU36" s="76" t="s">
        <v>53</v>
      </c>
      <c r="BV36" s="25"/>
      <c r="BW36" s="19">
        <f>IF(BV36=0,0,IF(BV36&gt;10,1,44-BV36*4))</f>
        <v>0</v>
      </c>
      <c r="BX36" s="19"/>
      <c r="BY36" s="26">
        <f>IF(BX36=0,0,IF(BX36=6,1,IF(BX36&gt;6,BX36,12-BX36*2)))</f>
        <v>0</v>
      </c>
      <c r="BZ36" s="25"/>
      <c r="CA36" s="19"/>
      <c r="CB36" s="19"/>
      <c r="CC36" s="19"/>
      <c r="CD36" s="19"/>
      <c r="CE36" s="19">
        <f>IF(BZ36=0,0,IF(BZ36&gt;5,BZ36,6-BZ36*1))+IF(CA36=0,0,IF(CA36&gt;5,CA36,12-CA36*2))+IF(CB36=0,0,IF(CB36&gt;5,CB36,18-CB36*3))+IF(CC36=0,0,IF(CC36&gt;5,CC36,24-CC36*4))+IF(CD36=0,0,IF(CD36&gt;5,CD36,24-CD36*4))</f>
        <v>0</v>
      </c>
      <c r="CF36" s="19"/>
      <c r="CG36" s="19"/>
      <c r="CH36" s="19"/>
      <c r="CI36" s="19"/>
      <c r="CJ36" s="19"/>
      <c r="CK36" s="19">
        <f>IF(CF36=0,0,IF(CF36&gt;5,CF36,6-CF36*1))+IF(CG36=0,0,IF(CG36&gt;5,CG36,12-CG36*2))+IF(CH36=0,0,IF(CH36&gt;5,CH36,18-CH36*3))+IF(CI36=0,0,IF(CI36&gt;5,CI36,24-CI36*4))+IF(CJ36=0,0,IF(CJ36&gt;5,CJ36,24-CJ36*4))</f>
        <v>0</v>
      </c>
      <c r="CL36" s="19"/>
      <c r="CM36" s="19"/>
      <c r="CN36" s="19"/>
      <c r="CO36" s="19"/>
      <c r="CP36" s="19"/>
      <c r="CQ36" s="26">
        <f>IF(CL36=0,0,IF(CL36&gt;10,CL36,11-CL36*1))+IF(CM36=0,0,IF(CM36&gt;10,CM36,22-CM36*2))+IF(CN36=0,0,IF(CN36&gt;10,CN36,33-CN36*3))+IF(CO36=0,0,IF(CO36&gt;8,CO36,28-CO36*3))+IF(CP36=0,0,IF(CP36&gt;6,CP36,35-CP36*5))</f>
        <v>0</v>
      </c>
      <c r="CR36" s="18"/>
      <c r="CS36" s="16"/>
      <c r="CT36" s="16"/>
      <c r="CU36" s="16"/>
      <c r="CV36" s="16"/>
      <c r="CW36" s="16"/>
      <c r="CX36" s="16"/>
      <c r="CY36" s="17"/>
      <c r="CZ36" s="27">
        <f t="shared" si="2"/>
        <v>0</v>
      </c>
      <c r="DA36" s="195"/>
      <c r="DB36" s="200"/>
      <c r="DC36" s="201"/>
      <c r="DD36" s="192"/>
    </row>
    <row r="37" spans="1:108" ht="27.75" customHeight="1">
      <c r="A37" s="193"/>
      <c r="B37" s="76" t="s">
        <v>51</v>
      </c>
      <c r="C37" s="166"/>
      <c r="D37" s="165"/>
      <c r="E37" s="165"/>
      <c r="F37" s="165"/>
      <c r="G37" s="165"/>
      <c r="H37" s="16">
        <f>SUM(C37*5)</f>
        <v>0</v>
      </c>
      <c r="I37" s="165"/>
      <c r="J37" s="165"/>
      <c r="K37" s="165"/>
      <c r="L37" s="165"/>
      <c r="M37" s="165"/>
      <c r="N37" s="16">
        <f>SUM(I37*5)</f>
        <v>0</v>
      </c>
      <c r="O37" s="165"/>
      <c r="P37" s="165"/>
      <c r="Q37" s="165"/>
      <c r="R37" s="16">
        <f>SUM(O37*5)</f>
        <v>0</v>
      </c>
      <c r="S37" s="165"/>
      <c r="T37" s="165"/>
      <c r="U37" s="17">
        <f>SUM(S37*10)</f>
        <v>0</v>
      </c>
      <c r="V37" s="166"/>
      <c r="W37" s="165"/>
      <c r="X37" s="16">
        <f>SUM(V37*10)</f>
        <v>0</v>
      </c>
      <c r="Y37" s="165"/>
      <c r="Z37" s="165"/>
      <c r="AA37" s="16">
        <f>SUM(Y37*10)</f>
        <v>0</v>
      </c>
      <c r="AB37" s="16"/>
      <c r="AC37" s="17">
        <f>SUM(AB37*15)</f>
        <v>0</v>
      </c>
      <c r="AD37" s="18"/>
      <c r="AE37" s="19">
        <f>IF(AD37="A1",30,IF(AD37="A2",20,""))</f>
      </c>
      <c r="AF37" s="16"/>
      <c r="AG37" s="19">
        <f>IF(AF37="A1",30,IF(AF37="A2",20,""))</f>
      </c>
      <c r="AH37" s="16"/>
      <c r="AI37" s="19">
        <f>IF(AH37="A1",30,IF(AH37="A2",20,""))</f>
      </c>
      <c r="AJ37" s="16"/>
      <c r="AK37" s="26">
        <f t="shared" si="1"/>
      </c>
      <c r="AL37" s="22">
        <f>SUM(H37,N37,R37,U37,X37,AA37,AC37,AE37)</f>
        <v>0</v>
      </c>
      <c r="AM37" s="209">
        <f>SUM(AL37,AL38)</f>
        <v>0</v>
      </c>
      <c r="AN37" s="193"/>
      <c r="AO37" s="76" t="s">
        <v>52</v>
      </c>
      <c r="AP37" s="18"/>
      <c r="AQ37" s="16"/>
      <c r="AR37" s="16"/>
      <c r="AS37" s="16">
        <f>SUM(AP37:AR37)</f>
        <v>0</v>
      </c>
      <c r="AT37" s="16"/>
      <c r="AU37" s="16"/>
      <c r="AV37" s="16"/>
      <c r="AW37" s="16">
        <f>SUM(AT37:AV37)</f>
        <v>0</v>
      </c>
      <c r="AX37" s="16"/>
      <c r="AY37" s="16"/>
      <c r="AZ37" s="16"/>
      <c r="BA37" s="16">
        <f>SUM(AX37:AZ37)*2</f>
        <v>0</v>
      </c>
      <c r="BB37" s="29"/>
      <c r="BC37" s="77"/>
      <c r="BD37" s="30"/>
      <c r="BE37" s="16">
        <f>SUM(BB37*2+BD37*2)</f>
        <v>0</v>
      </c>
      <c r="BF37" s="16"/>
      <c r="BG37" s="77"/>
      <c r="BH37" s="16"/>
      <c r="BI37" s="16">
        <f>SUM(BF37*2+BH37*2)</f>
        <v>0</v>
      </c>
      <c r="BJ37" s="204"/>
      <c r="BK37" s="205"/>
      <c r="BL37" s="206"/>
      <c r="BM37" s="207"/>
      <c r="BN37" s="204"/>
      <c r="BO37" s="205"/>
      <c r="BP37" s="17">
        <f>SUM(BJ37*2.5+BN37*2.5)</f>
        <v>0</v>
      </c>
      <c r="BQ37" s="22">
        <f>SUM(AS37,AW37,BA37,BE37,BI37,BP37)</f>
        <v>0</v>
      </c>
      <c r="BR37" s="195">
        <f>SUM(BQ37,BQ38)</f>
        <v>0</v>
      </c>
      <c r="BS37" s="196">
        <f>SUM(AM37,BR37)</f>
        <v>0</v>
      </c>
      <c r="BT37" s="208"/>
      <c r="BU37" s="76" t="s">
        <v>52</v>
      </c>
      <c r="BV37" s="25"/>
      <c r="BW37" s="19">
        <f>SUM(BV37*25)</f>
        <v>0</v>
      </c>
      <c r="BX37" s="19"/>
      <c r="BY37" s="26">
        <f>SUM(BX37*6)</f>
        <v>0</v>
      </c>
      <c r="BZ37" s="25"/>
      <c r="CA37" s="19"/>
      <c r="CB37" s="19"/>
      <c r="CC37" s="19"/>
      <c r="CD37" s="19"/>
      <c r="CE37" s="19">
        <f>SUM(BZ37*3+CA37*6+CB37*10+CC37*15+CD37*20)</f>
        <v>0</v>
      </c>
      <c r="CF37" s="19"/>
      <c r="CG37" s="19"/>
      <c r="CH37" s="19"/>
      <c r="CI37" s="19"/>
      <c r="CJ37" s="19"/>
      <c r="CK37" s="19">
        <f>SUM(CF37*3+CG37*6+CH37*10+CI37*15+CJ37*20)</f>
        <v>0</v>
      </c>
      <c r="CL37" s="19"/>
      <c r="CM37" s="19"/>
      <c r="CN37" s="19"/>
      <c r="CO37" s="19"/>
      <c r="CP37" s="19"/>
      <c r="CQ37" s="26">
        <f>SUM(CL37*5+CM37*9+CN37*13+CO37*15+CP37*20)</f>
        <v>0</v>
      </c>
      <c r="CR37" s="18"/>
      <c r="CS37" s="16"/>
      <c r="CT37" s="16"/>
      <c r="CU37" s="16"/>
      <c r="CV37" s="16"/>
      <c r="CW37" s="16"/>
      <c r="CX37" s="16"/>
      <c r="CY37" s="17"/>
      <c r="CZ37" s="27">
        <f t="shared" si="2"/>
        <v>0</v>
      </c>
      <c r="DA37" s="195">
        <f>SUM(CZ37,CZ38)</f>
        <v>0</v>
      </c>
      <c r="DB37" s="199">
        <f>SUM(DA37)</f>
        <v>0</v>
      </c>
      <c r="DC37" s="201"/>
      <c r="DD37" s="192">
        <f>SUM(BS37,DB37)</f>
        <v>0</v>
      </c>
    </row>
    <row r="38" spans="1:108" ht="27.75" customHeight="1">
      <c r="A38" s="194"/>
      <c r="B38" s="76" t="s">
        <v>53</v>
      </c>
      <c r="C38" s="18"/>
      <c r="D38" s="16"/>
      <c r="E38" s="16"/>
      <c r="F38" s="16"/>
      <c r="G38" s="16"/>
      <c r="H38" s="19">
        <f>IF(C38=0,0,IF(C38&gt;15,1,32-C38*2))+IF(D38=0,0,IF(D38&gt;15,1,32-D38*2))+IF(E38=0,0,IF(E38&gt;15,1,32-E38*2))+IF(F38=0,0,IF(F38&gt;15,1,32-F38*2))+IF(G38=0,0,IF(G38&gt;15,1,32-G38*2))</f>
        <v>0</v>
      </c>
      <c r="I38" s="16"/>
      <c r="J38" s="16"/>
      <c r="K38" s="16"/>
      <c r="L38" s="16"/>
      <c r="M38" s="16"/>
      <c r="N38" s="19">
        <f>IF(I38=0,0,IF(I38&gt;15,1,32-I38*2))+IF(J38=0,0,IF(J38&gt;15,1,32-J38*2))+IF(K38=0,0,IF(K38&gt;15,1,32-K38*2))+IF(L38=0,0,IF(L38&gt;15,1,32-L38*2))+IF(M38=0,0,IF(M38&gt;15,1,32-M38*2))</f>
        <v>0</v>
      </c>
      <c r="O38" s="16"/>
      <c r="P38" s="16"/>
      <c r="Q38" s="16"/>
      <c r="R38" s="19">
        <f>IF(O38=0,0,IF(O38&gt;15,1,32-O38*2))+IF(P38=0,0,IF(P38&gt;15,1,32-P38*2))+IF(Q38=0,0,IF(Q38&gt;15,1,32-Q38*2))</f>
        <v>0</v>
      </c>
      <c r="S38" s="16"/>
      <c r="T38" s="16"/>
      <c r="U38" s="26">
        <f>IF(S38=0,0,IF(S38&gt;20,1,42-S38*2))+IF(T38=0,0,IF(T38&gt;20,1,42-T38*2))</f>
        <v>0</v>
      </c>
      <c r="V38" s="18"/>
      <c r="W38" s="16"/>
      <c r="X38" s="19">
        <f>IF(V38=0,0,IF(V38&gt;5,1,18-V38*3))+IF(W38=0,0,IF(W38&gt;5,1,18-W38*3))</f>
        <v>0</v>
      </c>
      <c r="Y38" s="16"/>
      <c r="Z38" s="16"/>
      <c r="AA38" s="19">
        <f>IF(Y38=0,0,IF(Y38&gt;5,1,18-Y38*3))+IF(Z38=0,0,IF(Z38&gt;5,1,18-Z38*3))</f>
        <v>0</v>
      </c>
      <c r="AB38" s="16"/>
      <c r="AC38" s="26">
        <f>IF(AB38=0,0,IF(AB38&gt;10,1,33-AB38*3))</f>
        <v>0</v>
      </c>
      <c r="AD38" s="18"/>
      <c r="AE38" s="19">
        <f>IF(AD38=0,0,IF(AD38&gt;10,1,IF(AD37="A1",33-AD38*3,22-AD38*2)))</f>
        <v>0</v>
      </c>
      <c r="AF38" s="16"/>
      <c r="AG38" s="19">
        <f>IF(AF38=0,0,IF(AF38&gt;10,1,IF(AF37="A1",33-AF38*3,22-AF38*2)))</f>
        <v>0</v>
      </c>
      <c r="AH38" s="16"/>
      <c r="AI38" s="19">
        <f>IF(AH38=0,0,IF(AH38&gt;10,1,IF(AH37="A1",33-AH38*3,22-AH38*2)))</f>
        <v>0</v>
      </c>
      <c r="AJ38" s="16"/>
      <c r="AK38" s="26">
        <f t="shared" si="0"/>
        <v>0</v>
      </c>
      <c r="AL38" s="22">
        <f>SUM(H38,N38,R38,U38,X38,AA38,AC38,AE38,AG38,AI38,AK38)</f>
        <v>0</v>
      </c>
      <c r="AM38" s="209"/>
      <c r="AN38" s="194"/>
      <c r="AO38" s="76" t="s">
        <v>53</v>
      </c>
      <c r="AP38" s="18"/>
      <c r="AQ38" s="16"/>
      <c r="AR38" s="16"/>
      <c r="AS38" s="19">
        <f>IF(AP38=0,0,IF(AP38&gt;5,AP38,6-AP38*1))+IF(AQ38=0,0,IF(AQ38&gt;5,AQ38,6-AQ38*1))+IF(AR38=0,0,IF(AR38&gt;5,AR38,6-AR38*1))</f>
        <v>0</v>
      </c>
      <c r="AT38" s="19"/>
      <c r="AU38" s="19"/>
      <c r="AV38" s="19"/>
      <c r="AW38" s="19">
        <f>IF(AT38=0,0,IF(AT38&gt;5,AT38,6-AT38*1))+IF(AU38=0,0,IF(AU38&gt;5,AU38,6-AU38*1))+IF(AV38=0,0,IF(AV38&gt;5,AV38,6-AV38*1))</f>
        <v>0</v>
      </c>
      <c r="AX38" s="16"/>
      <c r="AY38" s="16"/>
      <c r="AZ38" s="16"/>
      <c r="BA38" s="19">
        <f>IF(AX38=0,0,IF(AX38&gt;10,AX38,16-AX38*1))+IF(AY38=0,0,IF(AY38&gt;10,AY38,16-AY38*1))+IF(AZ38=0,0,IF(AZ38&gt;10,AZ38,(16-AZ38*1)))</f>
        <v>0</v>
      </c>
      <c r="BB38" s="29"/>
      <c r="BC38" s="30"/>
      <c r="BD38" s="30"/>
      <c r="BE38" s="16">
        <f>SUM(BB38*5+BC38*3+BD38*1)</f>
        <v>0</v>
      </c>
      <c r="BF38" s="16"/>
      <c r="BG38" s="30"/>
      <c r="BH38" s="16"/>
      <c r="BI38" s="16">
        <f>SUM(BF38*5+BG38*3+BH38*1)</f>
        <v>0</v>
      </c>
      <c r="BJ38" s="16"/>
      <c r="BK38" s="16"/>
      <c r="BL38" s="30"/>
      <c r="BM38" s="30"/>
      <c r="BN38" s="16"/>
      <c r="BO38" s="80"/>
      <c r="BP38" s="17">
        <f>SUM(BJ38*15+BK38*13+BL38*11+BM38*9+BN38*7+BO38*5)</f>
        <v>0</v>
      </c>
      <c r="BQ38" s="22">
        <f>SUM(AP38:AR38,AT38:AV38,AX38:AZ38,BB38:BD38,BF38:BH38,BJ38:BN38)</f>
        <v>0</v>
      </c>
      <c r="BR38" s="195"/>
      <c r="BS38" s="197"/>
      <c r="BT38" s="198"/>
      <c r="BU38" s="76" t="s">
        <v>53</v>
      </c>
      <c r="BV38" s="25"/>
      <c r="BW38" s="19">
        <f>IF(BV38=0,0,IF(BV38&gt;10,1,44-BV38*4))</f>
        <v>0</v>
      </c>
      <c r="BX38" s="19"/>
      <c r="BY38" s="26">
        <f>IF(BX38=0,0,IF(BX38=6,1,IF(BX38&gt;6,BX38,12-BX38*2)))</f>
        <v>0</v>
      </c>
      <c r="BZ38" s="25"/>
      <c r="CA38" s="19"/>
      <c r="CB38" s="19"/>
      <c r="CC38" s="19"/>
      <c r="CD38" s="19"/>
      <c r="CE38" s="19">
        <f>IF(BZ38=0,0,IF(BZ38&gt;5,BZ38,6-BZ38*1))+IF(CA38=0,0,IF(CA38&gt;5,CA38,12-CA38*2))+IF(CB38=0,0,IF(CB38&gt;5,CB38,18-CB38*3))+IF(CC38=0,0,IF(CC38&gt;5,CC38,24-CC38*4))+IF(CD38=0,0,IF(CD38&gt;5,CD38,24-CD38*4))</f>
        <v>0</v>
      </c>
      <c r="CF38" s="19"/>
      <c r="CG38" s="19"/>
      <c r="CH38" s="19"/>
      <c r="CI38" s="19"/>
      <c r="CJ38" s="19"/>
      <c r="CK38" s="19">
        <f>IF(CF38=0,0,IF(CF38&gt;5,CF38,6-CF38*1))+IF(CG38=0,0,IF(CG38&gt;5,CG38,12-CG38*2))+IF(CH38=0,0,IF(CH38&gt;5,CH38,18-CH38*3))+IF(CI38=0,0,IF(CI38&gt;5,CI38,24-CI38*4))+IF(CJ38=0,0,IF(CJ38&gt;5,CJ38,24-CJ38*4))</f>
        <v>0</v>
      </c>
      <c r="CL38" s="19"/>
      <c r="CM38" s="19"/>
      <c r="CN38" s="19"/>
      <c r="CO38" s="19"/>
      <c r="CP38" s="19"/>
      <c r="CQ38" s="26">
        <f>IF(CL38=0,0,IF(CL38&gt;10,CL38,11-CL38*1))+IF(CM38=0,0,IF(CM38&gt;10,CM38,22-CM38*2))+IF(CN38=0,0,IF(CN38&gt;10,CN38,33-CN38*3))+IF(CO38=0,0,IF(CO38&gt;8,CO38,28-CO38*3))+IF(CP38=0,0,IF(CP38&gt;6,CP38,35-CP38*5))</f>
        <v>0</v>
      </c>
      <c r="CR38" s="18"/>
      <c r="CS38" s="16"/>
      <c r="CT38" s="16"/>
      <c r="CU38" s="16"/>
      <c r="CV38" s="16"/>
      <c r="CW38" s="16"/>
      <c r="CX38" s="16"/>
      <c r="CY38" s="17"/>
      <c r="CZ38" s="27">
        <f t="shared" si="2"/>
        <v>0</v>
      </c>
      <c r="DA38" s="195"/>
      <c r="DB38" s="200"/>
      <c r="DC38" s="201"/>
      <c r="DD38" s="192"/>
    </row>
    <row r="39" spans="1:108" ht="27.75" customHeight="1">
      <c r="A39" s="193"/>
      <c r="B39" s="76" t="s">
        <v>51</v>
      </c>
      <c r="C39" s="166"/>
      <c r="D39" s="165"/>
      <c r="E39" s="165"/>
      <c r="F39" s="165"/>
      <c r="G39" s="165"/>
      <c r="H39" s="16">
        <f>SUM(C39*5)</f>
        <v>0</v>
      </c>
      <c r="I39" s="165"/>
      <c r="J39" s="165"/>
      <c r="K39" s="165"/>
      <c r="L39" s="165"/>
      <c r="M39" s="165"/>
      <c r="N39" s="16">
        <f>SUM(I39*5)</f>
        <v>0</v>
      </c>
      <c r="O39" s="165"/>
      <c r="P39" s="165"/>
      <c r="Q39" s="165"/>
      <c r="R39" s="16">
        <f>SUM(O39*5)</f>
        <v>0</v>
      </c>
      <c r="S39" s="165"/>
      <c r="T39" s="165"/>
      <c r="U39" s="17">
        <f>SUM(S39*10)</f>
        <v>0</v>
      </c>
      <c r="V39" s="166"/>
      <c r="W39" s="165"/>
      <c r="X39" s="16">
        <f>SUM(V39*10)</f>
        <v>0</v>
      </c>
      <c r="Y39" s="165"/>
      <c r="Z39" s="165"/>
      <c r="AA39" s="16">
        <f>SUM(Y39*10)</f>
        <v>0</v>
      </c>
      <c r="AB39" s="16"/>
      <c r="AC39" s="17">
        <f>SUM(AB39*15)</f>
        <v>0</v>
      </c>
      <c r="AD39" s="18"/>
      <c r="AE39" s="19">
        <f>IF(AD39="A1",30,IF(AD39="A2",20,""))</f>
      </c>
      <c r="AF39" s="16"/>
      <c r="AG39" s="19">
        <f>IF(AF39="A1",30,IF(AF39="A2",20,""))</f>
      </c>
      <c r="AH39" s="16"/>
      <c r="AI39" s="19">
        <f>IF(AH39="A1",30,IF(AH39="A2",20,""))</f>
      </c>
      <c r="AJ39" s="16"/>
      <c r="AK39" s="26">
        <f t="shared" si="1"/>
      </c>
      <c r="AL39" s="22">
        <f>SUM(H39,N39,R39,U39,X39,AA39,AC39,AE39)</f>
        <v>0</v>
      </c>
      <c r="AM39" s="209">
        <f>SUM(AL39,AL40)</f>
        <v>0</v>
      </c>
      <c r="AN39" s="193"/>
      <c r="AO39" s="76" t="s">
        <v>52</v>
      </c>
      <c r="AP39" s="18"/>
      <c r="AQ39" s="16"/>
      <c r="AR39" s="16"/>
      <c r="AS39" s="16">
        <f>SUM(AP39:AR39)</f>
        <v>0</v>
      </c>
      <c r="AT39" s="16"/>
      <c r="AU39" s="16"/>
      <c r="AV39" s="16"/>
      <c r="AW39" s="16">
        <f>SUM(AT39:AV39)</f>
        <v>0</v>
      </c>
      <c r="AX39" s="16"/>
      <c r="AY39" s="16"/>
      <c r="AZ39" s="16"/>
      <c r="BA39" s="16">
        <f>SUM(AX39:AZ39)*2</f>
        <v>0</v>
      </c>
      <c r="BB39" s="29"/>
      <c r="BC39" s="77"/>
      <c r="BD39" s="30"/>
      <c r="BE39" s="16">
        <f>SUM(BB39*2+BD39*2)</f>
        <v>0</v>
      </c>
      <c r="BF39" s="16"/>
      <c r="BG39" s="77"/>
      <c r="BH39" s="16"/>
      <c r="BI39" s="16">
        <f>SUM(BF39*2+BH39*2)</f>
        <v>0</v>
      </c>
      <c r="BJ39" s="204"/>
      <c r="BK39" s="205"/>
      <c r="BL39" s="206"/>
      <c r="BM39" s="207"/>
      <c r="BN39" s="204"/>
      <c r="BO39" s="205"/>
      <c r="BP39" s="17">
        <f>SUM(BJ39*2.5+BN39*2.5)</f>
        <v>0</v>
      </c>
      <c r="BQ39" s="22">
        <f>SUM(AS39,AW39,BA39,BE39,BI39,BP39)</f>
        <v>0</v>
      </c>
      <c r="BR39" s="195">
        <f>SUM(BQ39,BQ40)</f>
        <v>0</v>
      </c>
      <c r="BS39" s="196">
        <f>SUM(AM39,BR39)</f>
        <v>0</v>
      </c>
      <c r="BT39" s="208"/>
      <c r="BU39" s="76" t="s">
        <v>52</v>
      </c>
      <c r="BV39" s="25"/>
      <c r="BW39" s="19">
        <f>SUM(BV39*25)</f>
        <v>0</v>
      </c>
      <c r="BX39" s="19"/>
      <c r="BY39" s="26">
        <f>SUM(BX39*6)</f>
        <v>0</v>
      </c>
      <c r="BZ39" s="25"/>
      <c r="CA39" s="19"/>
      <c r="CB39" s="19"/>
      <c r="CC39" s="19"/>
      <c r="CD39" s="19"/>
      <c r="CE39" s="19">
        <f>SUM(BZ39*3+CA39*6+CB39*10+CC39*15+CD39*20)</f>
        <v>0</v>
      </c>
      <c r="CF39" s="19"/>
      <c r="CG39" s="19"/>
      <c r="CH39" s="19"/>
      <c r="CI39" s="19"/>
      <c r="CJ39" s="19"/>
      <c r="CK39" s="19">
        <f>SUM(CF39*3+CG39*6+CH39*10+CI39*15+CJ39*20)</f>
        <v>0</v>
      </c>
      <c r="CL39" s="19"/>
      <c r="CM39" s="19"/>
      <c r="CN39" s="19"/>
      <c r="CO39" s="19"/>
      <c r="CP39" s="19"/>
      <c r="CQ39" s="26">
        <f>SUM(CL39*5+CM39*9+CN39*13+CO39*15+CP39*20)</f>
        <v>0</v>
      </c>
      <c r="CR39" s="18"/>
      <c r="CS39" s="16"/>
      <c r="CT39" s="16"/>
      <c r="CU39" s="16"/>
      <c r="CV39" s="16"/>
      <c r="CW39" s="16"/>
      <c r="CX39" s="16"/>
      <c r="CY39" s="17"/>
      <c r="CZ39" s="27">
        <f t="shared" si="2"/>
        <v>0</v>
      </c>
      <c r="DA39" s="195">
        <f>SUM(CZ39,CZ40)</f>
        <v>0</v>
      </c>
      <c r="DB39" s="199">
        <f>SUM(DA39)</f>
        <v>0</v>
      </c>
      <c r="DC39" s="201"/>
      <c r="DD39" s="192">
        <f>SUM(BS39,DB39)</f>
        <v>0</v>
      </c>
    </row>
    <row r="40" spans="1:108" ht="27.75" customHeight="1" thickBot="1">
      <c r="A40" s="210"/>
      <c r="B40" s="82" t="s">
        <v>53</v>
      </c>
      <c r="C40" s="32"/>
      <c r="D40" s="33"/>
      <c r="E40" s="33"/>
      <c r="F40" s="33"/>
      <c r="G40" s="33"/>
      <c r="H40" s="34">
        <f>IF(C40=0,0,IF(C40&gt;15,1,32-C40*2))+IF(D40=0,0,IF(D40&gt;15,1,32-D40*2))+IF(E40=0,0,IF(E40&gt;15,1,32-E40*2))+IF(F40=0,0,IF(F40&gt;15,1,32-F40*2))+IF(G40=0,0,IF(G40&gt;15,1,32-G40*2))</f>
        <v>0</v>
      </c>
      <c r="I40" s="33"/>
      <c r="J40" s="33"/>
      <c r="K40" s="33"/>
      <c r="L40" s="33"/>
      <c r="M40" s="33"/>
      <c r="N40" s="34">
        <f>IF(I40=0,0,IF(I40&gt;15,1,32-I40*2))+IF(J40=0,0,IF(J40&gt;15,1,32-J40*2))+IF(K40=0,0,IF(K40&gt;15,1,32-K40*2))+IF(L40=0,0,IF(L40&gt;15,1,32-L40*2))+IF(M40=0,0,IF(M40&gt;15,1,32-M40*2))</f>
        <v>0</v>
      </c>
      <c r="O40" s="33"/>
      <c r="P40" s="33"/>
      <c r="Q40" s="33"/>
      <c r="R40" s="34">
        <f>IF(O40=0,0,IF(O40&gt;15,1,32-O40*2))+IF(P40=0,0,IF(P40&gt;15,1,32-P40*2))+IF(Q40=0,0,IF(Q40&gt;15,1,32-Q40*2))</f>
        <v>0</v>
      </c>
      <c r="S40" s="33"/>
      <c r="T40" s="33"/>
      <c r="U40" s="35">
        <f>IF(S40=0,0,IF(S40&gt;20,1,42-S40*2))+IF(T40=0,0,IF(T40&gt;20,1,42-T40*2))</f>
        <v>0</v>
      </c>
      <c r="V40" s="32"/>
      <c r="W40" s="33"/>
      <c r="X40" s="34">
        <f>IF(V40=0,0,IF(V40&gt;5,1,18-V40*3))+IF(W40=0,0,IF(W40&gt;5,1,18-W40*3))</f>
        <v>0</v>
      </c>
      <c r="Y40" s="33"/>
      <c r="Z40" s="33"/>
      <c r="AA40" s="34">
        <f>IF(Y40=0,0,IF(Y40&gt;5,1,18-Y40*3))+IF(Z40=0,0,IF(Z40&gt;5,1,18-Z40*3))</f>
        <v>0</v>
      </c>
      <c r="AB40" s="33"/>
      <c r="AC40" s="35">
        <f>IF(AB40=0,0,IF(AB40&gt;10,1,33-AB40*3))</f>
        <v>0</v>
      </c>
      <c r="AD40" s="32"/>
      <c r="AE40" s="34">
        <f>IF(AD40=0,0,IF(AD40&gt;10,1,IF(AD39="A1",33-AD40*3,22-AD40*2)))</f>
        <v>0</v>
      </c>
      <c r="AF40" s="33"/>
      <c r="AG40" s="34">
        <f>IF(AF40=0,0,IF(AF40&gt;10,1,IF(AF39="A1",33-AF40*3,22-AF40*2)))</f>
        <v>0</v>
      </c>
      <c r="AH40" s="33"/>
      <c r="AI40" s="34">
        <f>IF(AH40=0,0,IF(AH40&gt;10,1,IF(AH39="A1",33-AH40*3,22-AH40*2)))</f>
        <v>0</v>
      </c>
      <c r="AJ40" s="33"/>
      <c r="AK40" s="35">
        <f t="shared" si="0"/>
        <v>0</v>
      </c>
      <c r="AL40" s="36">
        <f>SUM(H40,N40,R40,U40,X40,AA40,AC40,AE40,AG40,AI40,AK40)</f>
        <v>0</v>
      </c>
      <c r="AM40" s="223"/>
      <c r="AN40" s="210"/>
      <c r="AO40" s="83" t="s">
        <v>53</v>
      </c>
      <c r="AP40" s="32"/>
      <c r="AQ40" s="33"/>
      <c r="AR40" s="33"/>
      <c r="AS40" s="34">
        <f>IF(AP40=0,0,IF(AP40&gt;5,AP40,6-AP40*1))+IF(AQ40=0,0,IF(AQ40&gt;5,AQ40,6-AQ40*1))+IF(AR40=0,0,IF(AR40&gt;5,AR40,6-AR40*1))</f>
        <v>0</v>
      </c>
      <c r="AT40" s="34"/>
      <c r="AU40" s="34"/>
      <c r="AV40" s="34"/>
      <c r="AW40" s="34">
        <f>IF(AT40=0,0,IF(AT40&gt;5,AT40,6-AT40*1))+IF(AU40=0,0,IF(AU40&gt;5,AU40,6-AU40*1))+IF(AV40=0,0,IF(AV40&gt;5,AV40,6-AV40*1))</f>
        <v>0</v>
      </c>
      <c r="AX40" s="33"/>
      <c r="AY40" s="33"/>
      <c r="AZ40" s="33"/>
      <c r="BA40" s="35">
        <f>IF(AX40=0,0,IF(AX40&gt;10,AX40,16-AX40*1))+IF(AY40=0,0,IF(AY40&gt;10,AY40,16-AY40*1))+IF(AZ40=0,0,IF(AZ40&gt;10,AZ40,(16-AZ40*1)))</f>
        <v>0</v>
      </c>
      <c r="BB40" s="38"/>
      <c r="BC40" s="39"/>
      <c r="BD40" s="39"/>
      <c r="BE40" s="33">
        <f>SUM(BB40*5+BC40*3+BD40*1)</f>
        <v>0</v>
      </c>
      <c r="BF40" s="33"/>
      <c r="BG40" s="39"/>
      <c r="BH40" s="33"/>
      <c r="BI40" s="33">
        <f>SUM(BF40*5+BG40*3+BH40*1)</f>
        <v>0</v>
      </c>
      <c r="BJ40" s="33"/>
      <c r="BK40" s="33"/>
      <c r="BL40" s="39"/>
      <c r="BM40" s="39"/>
      <c r="BN40" s="33"/>
      <c r="BO40" s="84"/>
      <c r="BP40" s="40">
        <f>SUM(BJ40*15+BK40*13+BL40*11+BM40*9+BN40*7+BO40*5)</f>
        <v>0</v>
      </c>
      <c r="BQ40" s="41">
        <f>SUM(AP40:AR40,AT40:AV40,AX40:AZ40,BB40:BD40,BF40:BH40,BJ40:BN40)</f>
        <v>0</v>
      </c>
      <c r="BR40" s="219"/>
      <c r="BS40" s="217"/>
      <c r="BT40" s="218"/>
      <c r="BU40" s="83" t="s">
        <v>53</v>
      </c>
      <c r="BV40" s="42"/>
      <c r="BW40" s="34">
        <f>IF(BV40=0,0,IF(BV40&gt;10,1,44-BV40*4))</f>
        <v>0</v>
      </c>
      <c r="BX40" s="34"/>
      <c r="BY40" s="35">
        <f>IF(BX40=0,0,IF(BX40=6,1,IF(BX40&gt;6,BX40,12-BX40*2)))</f>
        <v>0</v>
      </c>
      <c r="BZ40" s="42"/>
      <c r="CA40" s="34"/>
      <c r="CB40" s="34"/>
      <c r="CC40" s="34"/>
      <c r="CD40" s="34"/>
      <c r="CE40" s="34">
        <f>IF(BZ40=0,0,IF(BZ40&gt;5,BZ40,6-BZ40*1))+IF(CA40=0,0,IF(CA40&gt;5,CA40,12-CA40*2))+IF(CB40=0,0,IF(CB40&gt;5,CB40,18-CB40*3))+IF(CC40=0,0,IF(CC40&gt;5,CC40,24-CC40*4))+IF(CD40=0,0,IF(CD40&gt;5,CD40,24-CD40*4))</f>
        <v>0</v>
      </c>
      <c r="CF40" s="34"/>
      <c r="CG40" s="34"/>
      <c r="CH40" s="34"/>
      <c r="CI40" s="34"/>
      <c r="CJ40" s="34"/>
      <c r="CK40" s="34">
        <f>IF(CF40=0,0,IF(CF40&gt;5,CF40,6-CF40*1))+IF(CG40=0,0,IF(CG40&gt;5,CG40,12-CG40*2))+IF(CH40=0,0,IF(CH40&gt;5,CH40,18-CH40*3))+IF(CI40=0,0,IF(CI40&gt;5,CI40,24-CI40*4))+IF(CJ40=0,0,IF(CJ40&gt;5,CJ40,24-CJ40*4))</f>
        <v>0</v>
      </c>
      <c r="CL40" s="34"/>
      <c r="CM40" s="34"/>
      <c r="CN40" s="34"/>
      <c r="CO40" s="34"/>
      <c r="CP40" s="34"/>
      <c r="CQ40" s="35">
        <f>IF(CL40=0,0,IF(CL40&gt;10,CL40,11-CL40*1))+IF(CM40=0,0,IF(CM40&gt;10,CM40,22-CM40*2))+IF(CN40=0,0,IF(CN40&gt;10,CN40,33-CN40*3))+IF(CO40=0,0,IF(CO40&gt;8,CO40,28-CO40*3))+IF(CP40=0,0,IF(CP40&gt;6,CP40,35-CP40*5))</f>
        <v>0</v>
      </c>
      <c r="CR40" s="32"/>
      <c r="CS40" s="33"/>
      <c r="CT40" s="33"/>
      <c r="CU40" s="33"/>
      <c r="CV40" s="33"/>
      <c r="CW40" s="33"/>
      <c r="CX40" s="33"/>
      <c r="CY40" s="40"/>
      <c r="CZ40" s="32">
        <f t="shared" si="2"/>
        <v>0</v>
      </c>
      <c r="DA40" s="219"/>
      <c r="DB40" s="220"/>
      <c r="DC40" s="221"/>
      <c r="DD40" s="222"/>
    </row>
    <row r="41" spans="1:147" ht="27.75" customHeight="1" thickBot="1">
      <c r="A41"/>
      <c r="B41"/>
      <c r="C41"/>
      <c r="D41"/>
      <c r="E41"/>
      <c r="F41"/>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s="85"/>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row>
    <row r="42" spans="1:147" ht="81" customHeight="1" thickBot="1">
      <c r="A42"/>
      <c r="B42"/>
      <c r="C42" s="211" t="s">
        <v>112</v>
      </c>
      <c r="D42" s="212"/>
      <c r="E42" s="212"/>
      <c r="F42" s="212"/>
      <c r="G42" s="212"/>
      <c r="H42" s="212"/>
      <c r="I42" s="212"/>
      <c r="J42" s="212"/>
      <c r="K42" s="212"/>
      <c r="L42" s="212"/>
      <c r="M42" s="212"/>
      <c r="N42" s="212"/>
      <c r="O42" s="212"/>
      <c r="P42" s="212"/>
      <c r="Q42" s="212"/>
      <c r="R42" s="212"/>
      <c r="S42" s="212"/>
      <c r="T42" s="212"/>
      <c r="U42" s="213"/>
      <c r="V42" s="211" t="s">
        <v>113</v>
      </c>
      <c r="W42" s="212"/>
      <c r="X42" s="212"/>
      <c r="Y42" s="212"/>
      <c r="Z42" s="212"/>
      <c r="AA42" s="212"/>
      <c r="AB42" s="212"/>
      <c r="AC42" s="213"/>
      <c r="AD42" s="211" t="s">
        <v>58</v>
      </c>
      <c r="AE42" s="212"/>
      <c r="AF42" s="212"/>
      <c r="AG42" s="212"/>
      <c r="AH42" s="212"/>
      <c r="AI42" s="212"/>
      <c r="AJ42" s="212"/>
      <c r="AK42" s="213"/>
      <c r="AL42"/>
      <c r="AM42"/>
      <c r="AN42"/>
      <c r="AO42"/>
      <c r="AP42" s="211" t="s">
        <v>114</v>
      </c>
      <c r="AQ42" s="212"/>
      <c r="AR42" s="212"/>
      <c r="AS42" s="212"/>
      <c r="AT42" s="212"/>
      <c r="AU42" s="212"/>
      <c r="AV42" s="212"/>
      <c r="AW42" s="212"/>
      <c r="AX42" s="212"/>
      <c r="AY42" s="212"/>
      <c r="AZ42" s="212"/>
      <c r="BA42" s="213"/>
      <c r="BB42" s="211" t="s">
        <v>115</v>
      </c>
      <c r="BC42" s="212"/>
      <c r="BD42" s="212"/>
      <c r="BE42" s="212"/>
      <c r="BF42" s="212"/>
      <c r="BG42" s="212"/>
      <c r="BH42" s="212"/>
      <c r="BI42" s="212"/>
      <c r="BJ42" s="212"/>
      <c r="BK42" s="212"/>
      <c r="BL42" s="212"/>
      <c r="BM42" s="212"/>
      <c r="BN42" s="212"/>
      <c r="BO42" s="212"/>
      <c r="BP42" s="213"/>
      <c r="BQ42"/>
      <c r="BR42"/>
      <c r="BS42"/>
      <c r="BT42" s="214" t="s">
        <v>116</v>
      </c>
      <c r="BU42" s="215"/>
      <c r="BV42" s="215"/>
      <c r="BW42" s="215"/>
      <c r="BX42" s="215"/>
      <c r="BY42" s="216"/>
      <c r="BZ42" s="211" t="s">
        <v>117</v>
      </c>
      <c r="CA42" s="212"/>
      <c r="CB42" s="212"/>
      <c r="CC42" s="212"/>
      <c r="CD42" s="212"/>
      <c r="CE42" s="212"/>
      <c r="CF42" s="212"/>
      <c r="CG42" s="212"/>
      <c r="CH42" s="212"/>
      <c r="CI42" s="212"/>
      <c r="CJ42" s="212"/>
      <c r="CK42" s="212"/>
      <c r="CL42" s="212"/>
      <c r="CM42" s="212"/>
      <c r="CN42" s="212"/>
      <c r="CO42" s="212"/>
      <c r="CP42" s="212"/>
      <c r="CQ42" s="213"/>
      <c r="CR42" s="211" t="s">
        <v>118</v>
      </c>
      <c r="CS42" s="212"/>
      <c r="CT42" s="212"/>
      <c r="CU42" s="212"/>
      <c r="CV42" s="212"/>
      <c r="CW42" s="212"/>
      <c r="CX42" s="212"/>
      <c r="CY42" s="213"/>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row>
    <row r="43" spans="1:147" ht="27.75" customHeight="1">
      <c r="A43"/>
      <c r="B43"/>
      <c r="C43"/>
      <c r="D43"/>
      <c r="E43"/>
      <c r="F43"/>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row>
    <row r="44" spans="1:147" ht="27.75" customHeight="1">
      <c r="A44"/>
      <c r="B44"/>
      <c r="C44"/>
      <c r="D44"/>
      <c r="E44"/>
      <c r="F44"/>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row>
    <row r="45" spans="1:147" ht="27.75" customHeight="1">
      <c r="A45"/>
      <c r="B45"/>
      <c r="C45"/>
      <c r="D45"/>
      <c r="E45"/>
      <c r="F45"/>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row>
    <row r="46" spans="1:147" ht="27.75" customHeight="1">
      <c r="A46"/>
      <c r="B46"/>
      <c r="C46"/>
      <c r="D46"/>
      <c r="E46"/>
      <c r="F46"/>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row>
    <row r="47" spans="1:147" ht="27.75" customHeight="1">
      <c r="A47"/>
      <c r="B47"/>
      <c r="C47"/>
      <c r="D47"/>
      <c r="E47"/>
      <c r="F47"/>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row>
    <row r="48" spans="1:147" ht="27.75" customHeight="1">
      <c r="A48"/>
      <c r="B48"/>
      <c r="C48"/>
      <c r="D48"/>
      <c r="E48"/>
      <c r="F48"/>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row>
    <row r="49" spans="1:147" ht="27.75" customHeight="1">
      <c r="A49"/>
      <c r="B49"/>
      <c r="C49"/>
      <c r="D49"/>
      <c r="E49"/>
      <c r="F49"/>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row>
    <row r="50" spans="1:147" ht="27.75" customHeight="1">
      <c r="A50"/>
      <c r="B50"/>
      <c r="C50"/>
      <c r="D50"/>
      <c r="E50"/>
      <c r="F50"/>
      <c r="G50"/>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row>
    <row r="51" spans="1:147" ht="27.75" customHeight="1">
      <c r="A51"/>
      <c r="B51"/>
      <c r="C51"/>
      <c r="D51"/>
      <c r="E51"/>
      <c r="F51"/>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s="86"/>
      <c r="BC51" s="86"/>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row>
    <row r="52" spans="1:147" ht="27.75" customHeight="1">
      <c r="A52"/>
      <c r="B52"/>
      <c r="C52"/>
      <c r="D52"/>
      <c r="E52"/>
      <c r="F52"/>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s="86"/>
      <c r="BC52" s="86"/>
      <c r="BG52" s="86"/>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row>
    <row r="53" spans="1:147" ht="27.75" customHeight="1">
      <c r="A53"/>
      <c r="B53"/>
      <c r="C53"/>
      <c r="D53"/>
      <c r="E53"/>
      <c r="F53"/>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row>
    <row r="54" spans="1:147" ht="27.75" customHeight="1">
      <c r="A54"/>
      <c r="B54"/>
      <c r="C54"/>
      <c r="D54"/>
      <c r="E54"/>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row>
    <row r="55" spans="1:147" ht="27.75" customHeight="1">
      <c r="A55"/>
      <c r="B55"/>
      <c r="C55"/>
      <c r="D55"/>
      <c r="E55"/>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row>
    <row r="56" spans="1:147" ht="27.75" customHeight="1">
      <c r="A56"/>
      <c r="B56"/>
      <c r="C56"/>
      <c r="D56"/>
      <c r="E56"/>
      <c r="F56"/>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row>
    <row r="57" spans="1:147" ht="27.75" customHeight="1">
      <c r="A57"/>
      <c r="B57"/>
      <c r="C57"/>
      <c r="D57"/>
      <c r="E57"/>
      <c r="F57"/>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row>
    <row r="58" spans="1:147" ht="27.75" customHeight="1">
      <c r="A58"/>
      <c r="B58"/>
      <c r="C58"/>
      <c r="D58"/>
      <c r="E58"/>
      <c r="F58"/>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row>
    <row r="59" spans="1:147" ht="27.75" customHeight="1">
      <c r="A59"/>
      <c r="B59"/>
      <c r="C59"/>
      <c r="D59"/>
      <c r="E59"/>
      <c r="F59"/>
      <c r="G59"/>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G59" s="86"/>
      <c r="BJ59" s="86"/>
      <c r="BK59" s="86"/>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row>
    <row r="60" spans="1:147" ht="27.75" customHeight="1">
      <c r="A60"/>
      <c r="B60"/>
      <c r="C60"/>
      <c r="D60"/>
      <c r="E60"/>
      <c r="F60"/>
      <c r="G60"/>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row>
    <row r="61" spans="1:147" ht="27.75" customHeight="1">
      <c r="A61"/>
      <c r="B61"/>
      <c r="C61"/>
      <c r="D61"/>
      <c r="E61"/>
      <c r="F61"/>
      <c r="G61"/>
      <c r="H61"/>
      <c r="I61"/>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row>
    <row r="62" spans="1:147" ht="27.75" customHeight="1">
      <c r="A62" s="44"/>
      <c r="B62"/>
      <c r="C62"/>
      <c r="D62"/>
      <c r="E62"/>
      <c r="F62"/>
      <c r="G62"/>
      <c r="H62"/>
      <c r="I62"/>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row>
    <row r="63" spans="1:147" ht="27.75" customHeight="1">
      <c r="A63" s="44"/>
      <c r="B63"/>
      <c r="C63"/>
      <c r="D63"/>
      <c r="E63"/>
      <c r="F63"/>
      <c r="G63"/>
      <c r="H63"/>
      <c r="I63"/>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row>
    <row r="64" spans="1:147" ht="27.75" customHeight="1">
      <c r="A64" s="44"/>
      <c r="B64"/>
      <c r="C64"/>
      <c r="D64"/>
      <c r="E64"/>
      <c r="F64"/>
      <c r="G64"/>
      <c r="H64"/>
      <c r="I64"/>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row>
    <row r="65" spans="1:147" ht="27.75" customHeight="1">
      <c r="A65" s="44"/>
      <c r="B65" s="45"/>
      <c r="C65" s="46"/>
      <c r="D65"/>
      <c r="E65"/>
      <c r="F65"/>
      <c r="G65"/>
      <c r="H65"/>
      <c r="I65"/>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row>
    <row r="66" spans="1:147" ht="27.75" customHeight="1">
      <c r="A66" s="44"/>
      <c r="B66"/>
      <c r="C66"/>
      <c r="D66"/>
      <c r="E66"/>
      <c r="F66"/>
      <c r="G66"/>
      <c r="H66"/>
      <c r="I66"/>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s="86"/>
      <c r="BC66" s="86"/>
      <c r="BE66" s="86"/>
      <c r="BF66" s="86"/>
      <c r="BH66" s="86"/>
      <c r="BI66" s="8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row>
    <row r="67" spans="1:147" ht="27.75" customHeight="1">
      <c r="A67" s="44"/>
      <c r="B67"/>
      <c r="C67"/>
      <c r="D67"/>
      <c r="E67"/>
      <c r="F67"/>
      <c r="G67"/>
      <c r="H67"/>
      <c r="I67"/>
      <c r="J67"/>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row>
    <row r="68" spans="1:147" ht="27.75" customHeight="1">
      <c r="A68" s="47"/>
      <c r="B68"/>
      <c r="C68"/>
      <c r="D68"/>
      <c r="E68"/>
      <c r="F68"/>
      <c r="G68"/>
      <c r="H68"/>
      <c r="I68"/>
      <c r="J68"/>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row>
    <row r="69" spans="1:147" ht="27.75" customHeight="1">
      <c r="A69" s="44"/>
      <c r="B69"/>
      <c r="C69"/>
      <c r="D69"/>
      <c r="E69"/>
      <c r="F69"/>
      <c r="G69"/>
      <c r="H69"/>
      <c r="I69"/>
      <c r="J69"/>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row>
    <row r="70" spans="1:147" ht="27.75" customHeight="1">
      <c r="A70" s="48"/>
      <c r="B70" s="45"/>
      <c r="C70" s="46"/>
      <c r="D70"/>
      <c r="E70"/>
      <c r="F70"/>
      <c r="G70"/>
      <c r="H70"/>
      <c r="I70"/>
      <c r="J70"/>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row>
    <row r="71" spans="1:107" ht="20.25">
      <c r="A71" s="48"/>
      <c r="B71" s="45"/>
      <c r="C71" s="46"/>
      <c r="D71"/>
      <c r="E71" s="46"/>
      <c r="F71" s="46"/>
      <c r="G71" s="46"/>
      <c r="H71" s="46"/>
      <c r="AN71" s="54"/>
      <c r="BB71"/>
      <c r="BC71"/>
      <c r="BD71"/>
      <c r="BE71"/>
      <c r="BF71"/>
      <c r="BG71"/>
      <c r="BH71"/>
      <c r="BI71"/>
      <c r="BJ71"/>
      <c r="BK71"/>
      <c r="BT71" s="54"/>
      <c r="DC71" s="54"/>
    </row>
    <row r="72" spans="1:107" ht="20.25">
      <c r="A72" s="47"/>
      <c r="B72"/>
      <c r="C72"/>
      <c r="D72"/>
      <c r="E72" s="46"/>
      <c r="F72" s="46"/>
      <c r="G72" s="46"/>
      <c r="H72" s="46"/>
      <c r="AN72" s="54"/>
      <c r="BB72" s="86"/>
      <c r="BC72" s="86"/>
      <c r="BT72" s="54"/>
      <c r="DC72" s="54"/>
    </row>
    <row r="73" spans="1:107" ht="20.25">
      <c r="A73" s="44"/>
      <c r="B73"/>
      <c r="C73"/>
      <c r="D73"/>
      <c r="E73" s="46"/>
      <c r="F73" s="46"/>
      <c r="G73" s="46"/>
      <c r="H73" s="46"/>
      <c r="AN73" s="54"/>
      <c r="BB73" s="86"/>
      <c r="BC73" s="86"/>
      <c r="BG73" s="86"/>
      <c r="BT73" s="54"/>
      <c r="DC73" s="54"/>
    </row>
    <row r="74" spans="1:107" ht="20.25">
      <c r="A74" s="54"/>
      <c r="B74" s="45"/>
      <c r="C74" s="46"/>
      <c r="D74" s="46"/>
      <c r="E74" s="46"/>
      <c r="F74" s="46"/>
      <c r="G74" s="46"/>
      <c r="H74" s="46"/>
      <c r="AN74" s="54"/>
      <c r="BB74"/>
      <c r="BC74"/>
      <c r="BD74"/>
      <c r="BE74"/>
      <c r="BF74"/>
      <c r="BG74"/>
      <c r="BH74"/>
      <c r="BI74"/>
      <c r="BJ74"/>
      <c r="BK74"/>
      <c r="BT74" s="54"/>
      <c r="DC74" s="54"/>
    </row>
    <row r="75" spans="1:107" ht="20.25">
      <c r="A75" s="54"/>
      <c r="B75" s="45"/>
      <c r="C75" s="46"/>
      <c r="D75" s="46"/>
      <c r="E75" s="46"/>
      <c r="F75" s="46"/>
      <c r="G75" s="46"/>
      <c r="H75" s="46"/>
      <c r="AN75" s="54"/>
      <c r="BB75"/>
      <c r="BC75"/>
      <c r="BD75"/>
      <c r="BE75"/>
      <c r="BF75"/>
      <c r="BG75"/>
      <c r="BH75"/>
      <c r="BI75"/>
      <c r="BJ75"/>
      <c r="BK75"/>
      <c r="BT75" s="54"/>
      <c r="DC75" s="54"/>
    </row>
    <row r="76" spans="1:107" ht="20.25">
      <c r="A76" s="54"/>
      <c r="B76" s="45"/>
      <c r="C76" s="46"/>
      <c r="D76" s="46"/>
      <c r="E76" s="46"/>
      <c r="F76" s="46"/>
      <c r="G76" s="46"/>
      <c r="H76" s="46"/>
      <c r="AN76" s="54"/>
      <c r="BB76"/>
      <c r="BC76"/>
      <c r="BD76"/>
      <c r="BE76"/>
      <c r="BF76"/>
      <c r="BG76"/>
      <c r="BH76"/>
      <c r="BI76"/>
      <c r="BJ76"/>
      <c r="BK76"/>
      <c r="BT76" s="54"/>
      <c r="DC76" s="54"/>
    </row>
    <row r="77" spans="1:107" ht="20.25">
      <c r="A77" s="54"/>
      <c r="B77" s="45"/>
      <c r="C77" s="46"/>
      <c r="D77" s="46"/>
      <c r="E77" s="46"/>
      <c r="F77" s="46"/>
      <c r="G77" s="46"/>
      <c r="H77" s="46"/>
      <c r="AN77" s="54"/>
      <c r="BT77" s="54"/>
      <c r="DC77" s="54"/>
    </row>
    <row r="78" spans="1:107" ht="20.25">
      <c r="A78" s="54"/>
      <c r="B78" s="45"/>
      <c r="C78" s="46"/>
      <c r="D78" s="46"/>
      <c r="E78" s="46"/>
      <c r="F78" s="46"/>
      <c r="G78" s="46"/>
      <c r="H78" s="46"/>
      <c r="AN78" s="54"/>
      <c r="BT78" s="54"/>
      <c r="DC78" s="54"/>
    </row>
    <row r="79" spans="1:107" ht="20.25">
      <c r="A79" s="54"/>
      <c r="B79" s="45"/>
      <c r="C79" s="46"/>
      <c r="D79" s="46"/>
      <c r="E79" s="46"/>
      <c r="F79" s="46"/>
      <c r="G79" s="46"/>
      <c r="H79" s="46"/>
      <c r="AN79" s="54"/>
      <c r="BT79" s="54"/>
      <c r="DC79" s="54"/>
    </row>
    <row r="80" spans="1:107" ht="20.25">
      <c r="A80" s="54"/>
      <c r="B80" s="45"/>
      <c r="C80" s="46"/>
      <c r="D80" s="46"/>
      <c r="E80" s="46"/>
      <c r="F80" s="46"/>
      <c r="G80" s="46"/>
      <c r="H80" s="46"/>
      <c r="AN80" s="54"/>
      <c r="BT80" s="54"/>
      <c r="DC80" s="54"/>
    </row>
    <row r="81" spans="1:107" ht="20.25">
      <c r="A81" s="54"/>
      <c r="B81" s="45"/>
      <c r="C81" s="46"/>
      <c r="D81" s="46"/>
      <c r="E81" s="46"/>
      <c r="F81" s="46"/>
      <c r="G81" s="46"/>
      <c r="H81" s="46"/>
      <c r="AN81" s="54"/>
      <c r="BT81" s="54"/>
      <c r="DC81" s="54"/>
    </row>
    <row r="82" spans="1:107" ht="20.25">
      <c r="A82" s="54"/>
      <c r="B82" s="45"/>
      <c r="C82" s="46"/>
      <c r="D82" s="46"/>
      <c r="E82" s="46"/>
      <c r="F82" s="46"/>
      <c r="G82" s="46"/>
      <c r="H82" s="46"/>
      <c r="AN82" s="54"/>
      <c r="BT82" s="54"/>
      <c r="DC82" s="54"/>
    </row>
    <row r="83" spans="1:107" ht="20.25">
      <c r="A83" s="54"/>
      <c r="B83" s="45"/>
      <c r="C83" s="46"/>
      <c r="D83" s="46"/>
      <c r="E83" s="46"/>
      <c r="F83" s="46"/>
      <c r="G83" s="46"/>
      <c r="H83" s="46"/>
      <c r="AN83" s="54"/>
      <c r="BT83" s="54"/>
      <c r="DC83" s="54"/>
    </row>
    <row r="84" spans="1:107" ht="20.25">
      <c r="A84" s="54"/>
      <c r="B84" s="45"/>
      <c r="C84" s="46"/>
      <c r="D84" s="46"/>
      <c r="E84" s="46"/>
      <c r="F84" s="46"/>
      <c r="G84" s="46"/>
      <c r="H84" s="46"/>
      <c r="AN84" s="54"/>
      <c r="BT84" s="54"/>
      <c r="DC84" s="54"/>
    </row>
    <row r="85" spans="1:107" ht="20.25">
      <c r="A85" s="54"/>
      <c r="B85" s="45"/>
      <c r="C85" s="46"/>
      <c r="D85" s="46"/>
      <c r="E85" s="46"/>
      <c r="F85" s="46"/>
      <c r="G85" s="46"/>
      <c r="H85" s="46"/>
      <c r="AN85" s="54"/>
      <c r="BT85" s="54"/>
      <c r="DC85" s="54"/>
    </row>
    <row r="86" spans="1:107" ht="20.25">
      <c r="A86" s="54"/>
      <c r="B86" s="45"/>
      <c r="C86" s="46"/>
      <c r="D86" s="46"/>
      <c r="E86" s="46"/>
      <c r="F86" s="46"/>
      <c r="G86" s="46"/>
      <c r="H86" s="46"/>
      <c r="AN86" s="54"/>
      <c r="BT86" s="54"/>
      <c r="DC86" s="54"/>
    </row>
    <row r="87" spans="1:107" ht="20.25">
      <c r="A87" s="54"/>
      <c r="B87" s="45"/>
      <c r="C87" s="46"/>
      <c r="D87" s="46"/>
      <c r="E87" s="46"/>
      <c r="F87" s="46"/>
      <c r="G87" s="46"/>
      <c r="H87" s="46"/>
      <c r="AN87" s="54"/>
      <c r="BT87" s="54"/>
      <c r="DC87" s="54"/>
    </row>
    <row r="88" spans="1:107" ht="20.25">
      <c r="A88" s="54"/>
      <c r="B88" s="45"/>
      <c r="C88" s="46"/>
      <c r="D88" s="46"/>
      <c r="E88" s="46"/>
      <c r="F88" s="46"/>
      <c r="G88" s="46"/>
      <c r="H88" s="46"/>
      <c r="AN88" s="54"/>
      <c r="BT88" s="54"/>
      <c r="DC88" s="54"/>
    </row>
    <row r="89" spans="1:107" ht="20.25">
      <c r="A89" s="54"/>
      <c r="B89" s="45"/>
      <c r="C89" s="46"/>
      <c r="D89" s="46"/>
      <c r="E89" s="46"/>
      <c r="F89" s="46"/>
      <c r="G89" s="46"/>
      <c r="H89" s="46"/>
      <c r="AN89" s="54"/>
      <c r="BT89" s="54"/>
      <c r="DC89" s="54"/>
    </row>
    <row r="90" spans="1:107" ht="20.25">
      <c r="A90" s="54"/>
      <c r="B90" s="45"/>
      <c r="C90" s="46"/>
      <c r="D90" s="46"/>
      <c r="E90" s="46"/>
      <c r="F90" s="46"/>
      <c r="G90" s="46"/>
      <c r="H90" s="46"/>
      <c r="AN90" s="54"/>
      <c r="BT90" s="54"/>
      <c r="DC90" s="54"/>
    </row>
    <row r="91" spans="1:107" ht="20.25">
      <c r="A91" s="54"/>
      <c r="B91" s="45"/>
      <c r="C91" s="46"/>
      <c r="D91" s="46"/>
      <c r="E91" s="46"/>
      <c r="F91" s="46"/>
      <c r="G91" s="46"/>
      <c r="H91" s="46"/>
      <c r="AN91" s="54"/>
      <c r="BT91" s="54"/>
      <c r="DC91" s="54"/>
    </row>
    <row r="92" spans="1:107" ht="20.25">
      <c r="A92" s="54"/>
      <c r="B92" s="45"/>
      <c r="C92" s="46"/>
      <c r="D92" s="46"/>
      <c r="E92" s="46"/>
      <c r="F92" s="46"/>
      <c r="G92" s="46"/>
      <c r="H92" s="46"/>
      <c r="AN92" s="54"/>
      <c r="BT92" s="54"/>
      <c r="DC92" s="54"/>
    </row>
    <row r="93" spans="1:107" ht="20.25">
      <c r="A93" s="54"/>
      <c r="B93" s="45"/>
      <c r="C93" s="46"/>
      <c r="D93" s="46"/>
      <c r="E93" s="46"/>
      <c r="F93" s="46"/>
      <c r="G93" s="46"/>
      <c r="H93" s="46"/>
      <c r="AN93" s="54"/>
      <c r="BT93" s="54"/>
      <c r="DC93" s="54"/>
    </row>
    <row r="94" spans="1:107" ht="20.25">
      <c r="A94" s="54"/>
      <c r="B94" s="45"/>
      <c r="C94" s="46"/>
      <c r="D94" s="46"/>
      <c r="E94" s="46"/>
      <c r="F94" s="46"/>
      <c r="G94" s="46"/>
      <c r="H94" s="46"/>
      <c r="AN94" s="54"/>
      <c r="BT94" s="54"/>
      <c r="DC94" s="54"/>
    </row>
    <row r="95" spans="1:107" ht="20.25">
      <c r="A95" s="54"/>
      <c r="B95" s="45"/>
      <c r="C95" s="46"/>
      <c r="D95" s="46"/>
      <c r="E95" s="46"/>
      <c r="F95" s="46"/>
      <c r="G95" s="46"/>
      <c r="H95" s="46"/>
      <c r="AN95" s="54"/>
      <c r="BT95" s="54"/>
      <c r="DC95" s="54"/>
    </row>
    <row r="96" spans="1:107" ht="20.25">
      <c r="A96" s="54"/>
      <c r="B96" s="45"/>
      <c r="C96" s="46"/>
      <c r="D96" s="46"/>
      <c r="E96" s="46"/>
      <c r="F96" s="46"/>
      <c r="G96" s="46"/>
      <c r="H96" s="46"/>
      <c r="AN96" s="54"/>
      <c r="BT96" s="54"/>
      <c r="DC96" s="54"/>
    </row>
    <row r="97" spans="1:107" ht="20.25">
      <c r="A97" s="54"/>
      <c r="B97" s="45"/>
      <c r="C97" s="46"/>
      <c r="D97" s="46"/>
      <c r="E97" s="46"/>
      <c r="F97" s="46"/>
      <c r="G97" s="46"/>
      <c r="H97" s="46"/>
      <c r="AN97" s="54"/>
      <c r="BT97" s="54"/>
      <c r="DC97" s="54"/>
    </row>
    <row r="98" spans="3:8" ht="20.25">
      <c r="C98" s="46"/>
      <c r="D98" s="46"/>
      <c r="E98" s="46"/>
      <c r="F98" s="46"/>
      <c r="G98" s="46"/>
      <c r="H98" s="46"/>
    </row>
  </sheetData>
  <sheetProtection selectLockedCells="1" selectUnlockedCells="1"/>
  <mergeCells count="427">
    <mergeCell ref="DC39:DC40"/>
    <mergeCell ref="DD39:DD40"/>
    <mergeCell ref="AM39:AM40"/>
    <mergeCell ref="AN39:AN40"/>
    <mergeCell ref="BJ39:BK39"/>
    <mergeCell ref="BL39:BM39"/>
    <mergeCell ref="BN39:BO39"/>
    <mergeCell ref="BR39:BR40"/>
    <mergeCell ref="BS39:BS40"/>
    <mergeCell ref="BT39:BT40"/>
    <mergeCell ref="DA39:DA40"/>
    <mergeCell ref="DB39:DB40"/>
    <mergeCell ref="BB42:BP42"/>
    <mergeCell ref="BT42:BY42"/>
    <mergeCell ref="BZ42:CQ42"/>
    <mergeCell ref="CR42:CY42"/>
    <mergeCell ref="C42:U42"/>
    <mergeCell ref="V42:AC42"/>
    <mergeCell ref="AD42:AK42"/>
    <mergeCell ref="AP42:BA42"/>
    <mergeCell ref="A37:A38"/>
    <mergeCell ref="C37:G37"/>
    <mergeCell ref="I37:M37"/>
    <mergeCell ref="O37:Q37"/>
    <mergeCell ref="S39:T39"/>
    <mergeCell ref="V39:W39"/>
    <mergeCell ref="Y39:Z39"/>
    <mergeCell ref="BR37:BR38"/>
    <mergeCell ref="S37:T37"/>
    <mergeCell ref="V37:W37"/>
    <mergeCell ref="A39:A40"/>
    <mergeCell ref="C39:G39"/>
    <mergeCell ref="I39:M39"/>
    <mergeCell ref="O39:Q39"/>
    <mergeCell ref="DB37:DB38"/>
    <mergeCell ref="DC37:DC38"/>
    <mergeCell ref="Y37:Z37"/>
    <mergeCell ref="AM37:AM38"/>
    <mergeCell ref="AN37:AN38"/>
    <mergeCell ref="BJ37:BK37"/>
    <mergeCell ref="BL37:BM37"/>
    <mergeCell ref="BN37:BO37"/>
    <mergeCell ref="BS37:BS38"/>
    <mergeCell ref="DD35:DD36"/>
    <mergeCell ref="DD37:DD38"/>
    <mergeCell ref="BJ35:BK35"/>
    <mergeCell ref="BL35:BM35"/>
    <mergeCell ref="BN35:BO35"/>
    <mergeCell ref="BR35:BR36"/>
    <mergeCell ref="BS35:BS36"/>
    <mergeCell ref="BT35:BT36"/>
    <mergeCell ref="BT37:BT38"/>
    <mergeCell ref="DA37:DA38"/>
    <mergeCell ref="AN35:AN36"/>
    <mergeCell ref="DA35:DA36"/>
    <mergeCell ref="DB35:DB36"/>
    <mergeCell ref="DC35:DC36"/>
    <mergeCell ref="S35:T35"/>
    <mergeCell ref="V35:W35"/>
    <mergeCell ref="Y35:Z35"/>
    <mergeCell ref="AM35:AM36"/>
    <mergeCell ref="A35:A36"/>
    <mergeCell ref="C35:G35"/>
    <mergeCell ref="I35:M35"/>
    <mergeCell ref="O35:Q35"/>
    <mergeCell ref="S33:T33"/>
    <mergeCell ref="V33:W33"/>
    <mergeCell ref="Y33:Z33"/>
    <mergeCell ref="AM33:AM34"/>
    <mergeCell ref="A33:A34"/>
    <mergeCell ref="C33:G33"/>
    <mergeCell ref="I33:M33"/>
    <mergeCell ref="O33:Q33"/>
    <mergeCell ref="DB33:DB34"/>
    <mergeCell ref="DC33:DC34"/>
    <mergeCell ref="DD33:DD34"/>
    <mergeCell ref="AN33:AN34"/>
    <mergeCell ref="DB31:DB32"/>
    <mergeCell ref="DC31:DC32"/>
    <mergeCell ref="DD31:DD32"/>
    <mergeCell ref="AM31:AM32"/>
    <mergeCell ref="AN31:AN32"/>
    <mergeCell ref="BJ31:BK31"/>
    <mergeCell ref="BS33:BS34"/>
    <mergeCell ref="BS31:BS32"/>
    <mergeCell ref="BT31:BT32"/>
    <mergeCell ref="DA31:DA32"/>
    <mergeCell ref="BT33:BT34"/>
    <mergeCell ref="DA33:DA34"/>
    <mergeCell ref="BJ33:BK33"/>
    <mergeCell ref="BL33:BM33"/>
    <mergeCell ref="BN33:BO33"/>
    <mergeCell ref="BR33:BR34"/>
    <mergeCell ref="AM29:AM30"/>
    <mergeCell ref="AN29:AN30"/>
    <mergeCell ref="BJ29:BK29"/>
    <mergeCell ref="BL29:BM29"/>
    <mergeCell ref="BL31:BM31"/>
    <mergeCell ref="BN31:BO31"/>
    <mergeCell ref="BR31:BR32"/>
    <mergeCell ref="A31:A32"/>
    <mergeCell ref="C31:G31"/>
    <mergeCell ref="I31:M31"/>
    <mergeCell ref="O31:Q31"/>
    <mergeCell ref="S31:T31"/>
    <mergeCell ref="V31:W31"/>
    <mergeCell ref="Y31:Z31"/>
    <mergeCell ref="S29:T29"/>
    <mergeCell ref="V29:W29"/>
    <mergeCell ref="DA27:DA28"/>
    <mergeCell ref="DB27:DB28"/>
    <mergeCell ref="BR29:BR30"/>
    <mergeCell ref="BS29:BS30"/>
    <mergeCell ref="BT29:BT30"/>
    <mergeCell ref="DA29:DA30"/>
    <mergeCell ref="DB29:DB30"/>
    <mergeCell ref="Y29:Z29"/>
    <mergeCell ref="A29:A30"/>
    <mergeCell ref="C29:G29"/>
    <mergeCell ref="I29:M29"/>
    <mergeCell ref="O29:Q29"/>
    <mergeCell ref="DD29:DD30"/>
    <mergeCell ref="DC29:DC30"/>
    <mergeCell ref="DC27:DC28"/>
    <mergeCell ref="DD27:DD28"/>
    <mergeCell ref="BR27:BR28"/>
    <mergeCell ref="BS27:BS28"/>
    <mergeCell ref="BT27:BT28"/>
    <mergeCell ref="BN29:BO29"/>
    <mergeCell ref="AN27:AN28"/>
    <mergeCell ref="BJ27:BK27"/>
    <mergeCell ref="BL27:BM27"/>
    <mergeCell ref="BN27:BO27"/>
    <mergeCell ref="S27:T27"/>
    <mergeCell ref="V27:W27"/>
    <mergeCell ref="Y27:Z27"/>
    <mergeCell ref="AM27:AM28"/>
    <mergeCell ref="A27:A28"/>
    <mergeCell ref="C27:G27"/>
    <mergeCell ref="I27:M27"/>
    <mergeCell ref="O27:Q27"/>
    <mergeCell ref="DD25:DD26"/>
    <mergeCell ref="AN25:AN26"/>
    <mergeCell ref="BJ25:BK25"/>
    <mergeCell ref="BL25:BM25"/>
    <mergeCell ref="BN25:BO25"/>
    <mergeCell ref="BR25:BR26"/>
    <mergeCell ref="BS25:BS26"/>
    <mergeCell ref="BT25:BT26"/>
    <mergeCell ref="DA25:DA26"/>
    <mergeCell ref="DB25:DB26"/>
    <mergeCell ref="DC25:DC26"/>
    <mergeCell ref="DD23:DD24"/>
    <mergeCell ref="AM23:AM24"/>
    <mergeCell ref="AN23:AN24"/>
    <mergeCell ref="BJ23:BK23"/>
    <mergeCell ref="BL23:BM23"/>
    <mergeCell ref="BN23:BO23"/>
    <mergeCell ref="BR23:BR24"/>
    <mergeCell ref="BT23:BT24"/>
    <mergeCell ref="DA23:DA24"/>
    <mergeCell ref="DB23:DB24"/>
    <mergeCell ref="DC23:DC24"/>
    <mergeCell ref="AM25:AM26"/>
    <mergeCell ref="BS23:BS24"/>
    <mergeCell ref="A23:A24"/>
    <mergeCell ref="C23:G23"/>
    <mergeCell ref="I23:M23"/>
    <mergeCell ref="O23:Q23"/>
    <mergeCell ref="S23:T23"/>
    <mergeCell ref="V23:W23"/>
    <mergeCell ref="Y23:Z23"/>
    <mergeCell ref="BJ21:BK21"/>
    <mergeCell ref="BL21:BM21"/>
    <mergeCell ref="BN21:BO21"/>
    <mergeCell ref="A25:A26"/>
    <mergeCell ref="C25:G25"/>
    <mergeCell ref="I25:M25"/>
    <mergeCell ref="O25:Q25"/>
    <mergeCell ref="S25:T25"/>
    <mergeCell ref="V25:W25"/>
    <mergeCell ref="Y25:Z25"/>
    <mergeCell ref="DC19:DC20"/>
    <mergeCell ref="BR21:BR22"/>
    <mergeCell ref="BS21:BS22"/>
    <mergeCell ref="BT21:BT22"/>
    <mergeCell ref="DA21:DA22"/>
    <mergeCell ref="DB21:DB22"/>
    <mergeCell ref="DC21:DC22"/>
    <mergeCell ref="AN19:AN20"/>
    <mergeCell ref="A21:A22"/>
    <mergeCell ref="C21:G21"/>
    <mergeCell ref="I21:M21"/>
    <mergeCell ref="O21:Q21"/>
    <mergeCell ref="S21:T21"/>
    <mergeCell ref="V21:W21"/>
    <mergeCell ref="Y21:Z21"/>
    <mergeCell ref="AM21:AM22"/>
    <mergeCell ref="AN21:AN22"/>
    <mergeCell ref="S19:T19"/>
    <mergeCell ref="V19:W19"/>
    <mergeCell ref="Y19:Z19"/>
    <mergeCell ref="AM19:AM20"/>
    <mergeCell ref="A19:A20"/>
    <mergeCell ref="C19:G19"/>
    <mergeCell ref="I19:M19"/>
    <mergeCell ref="O19:Q19"/>
    <mergeCell ref="DD19:DD20"/>
    <mergeCell ref="DD21:DD22"/>
    <mergeCell ref="BJ19:BK19"/>
    <mergeCell ref="BL19:BM19"/>
    <mergeCell ref="BN19:BO19"/>
    <mergeCell ref="BR19:BR20"/>
    <mergeCell ref="BS19:BS20"/>
    <mergeCell ref="BT19:BT20"/>
    <mergeCell ref="DA19:DA20"/>
    <mergeCell ref="DB19:DB20"/>
    <mergeCell ref="DD17:DD18"/>
    <mergeCell ref="AN17:AN18"/>
    <mergeCell ref="BJ17:BK17"/>
    <mergeCell ref="BL17:BM17"/>
    <mergeCell ref="BN17:BO17"/>
    <mergeCell ref="BR17:BR18"/>
    <mergeCell ref="BS17:BS18"/>
    <mergeCell ref="BT17:BT18"/>
    <mergeCell ref="DA17:DA18"/>
    <mergeCell ref="DB17:DB18"/>
    <mergeCell ref="DC17:DC18"/>
    <mergeCell ref="S17:T17"/>
    <mergeCell ref="V17:W17"/>
    <mergeCell ref="Y17:Z17"/>
    <mergeCell ref="AM17:AM18"/>
    <mergeCell ref="A17:A18"/>
    <mergeCell ref="C17:G17"/>
    <mergeCell ref="I17:M17"/>
    <mergeCell ref="O17:Q17"/>
    <mergeCell ref="DD15:DD16"/>
    <mergeCell ref="AM15:AM16"/>
    <mergeCell ref="AN15:AN16"/>
    <mergeCell ref="BJ15:BK15"/>
    <mergeCell ref="BL15:BM15"/>
    <mergeCell ref="BN15:BO15"/>
    <mergeCell ref="BR15:BR16"/>
    <mergeCell ref="BS15:BS16"/>
    <mergeCell ref="BT15:BT16"/>
    <mergeCell ref="DA15:DA16"/>
    <mergeCell ref="DB15:DB16"/>
    <mergeCell ref="DC15:DC16"/>
    <mergeCell ref="A13:A14"/>
    <mergeCell ref="C13:G13"/>
    <mergeCell ref="I13:M13"/>
    <mergeCell ref="O13:Q13"/>
    <mergeCell ref="DC13:DC14"/>
    <mergeCell ref="Y13:Z13"/>
    <mergeCell ref="AM13:AM14"/>
    <mergeCell ref="AN13:AN14"/>
    <mergeCell ref="BJ13:BK13"/>
    <mergeCell ref="BL13:BM13"/>
    <mergeCell ref="BN13:BO13"/>
    <mergeCell ref="DD13:DD14"/>
    <mergeCell ref="A15:A16"/>
    <mergeCell ref="C15:G15"/>
    <mergeCell ref="I15:M15"/>
    <mergeCell ref="O15:Q15"/>
    <mergeCell ref="S15:T15"/>
    <mergeCell ref="V15:W15"/>
    <mergeCell ref="Y15:Z15"/>
    <mergeCell ref="BR13:BR14"/>
    <mergeCell ref="BS13:BS14"/>
    <mergeCell ref="DD11:DD12"/>
    <mergeCell ref="BJ11:BK11"/>
    <mergeCell ref="BL11:BM11"/>
    <mergeCell ref="BN11:BO11"/>
    <mergeCell ref="BR11:BR12"/>
    <mergeCell ref="BS11:BS12"/>
    <mergeCell ref="BT11:BT12"/>
    <mergeCell ref="S13:T13"/>
    <mergeCell ref="V13:W13"/>
    <mergeCell ref="DA11:DA12"/>
    <mergeCell ref="DB11:DB12"/>
    <mergeCell ref="BT13:BT14"/>
    <mergeCell ref="DA13:DA14"/>
    <mergeCell ref="DB13:DB14"/>
    <mergeCell ref="DD9:DD10"/>
    <mergeCell ref="AN9:AN10"/>
    <mergeCell ref="BJ9:BK9"/>
    <mergeCell ref="BL9:BM9"/>
    <mergeCell ref="BN9:BO9"/>
    <mergeCell ref="BR9:BR10"/>
    <mergeCell ref="BS9:BS10"/>
    <mergeCell ref="BT9:BT10"/>
    <mergeCell ref="AN11:AN12"/>
    <mergeCell ref="DA9:DA10"/>
    <mergeCell ref="DB9:DB10"/>
    <mergeCell ref="DC9:DC10"/>
    <mergeCell ref="DC11:DC12"/>
    <mergeCell ref="S11:T11"/>
    <mergeCell ref="V11:W11"/>
    <mergeCell ref="Y11:Z11"/>
    <mergeCell ref="AM11:AM12"/>
    <mergeCell ref="A11:A12"/>
    <mergeCell ref="C11:G11"/>
    <mergeCell ref="I11:M11"/>
    <mergeCell ref="O11:Q11"/>
    <mergeCell ref="S9:T9"/>
    <mergeCell ref="V9:W9"/>
    <mergeCell ref="Y9:Z9"/>
    <mergeCell ref="AM9:AM10"/>
    <mergeCell ref="A9:A10"/>
    <mergeCell ref="C9:G9"/>
    <mergeCell ref="I9:M9"/>
    <mergeCell ref="O9:Q9"/>
    <mergeCell ref="DD7:DD8"/>
    <mergeCell ref="AM7:AM8"/>
    <mergeCell ref="AN7:AN8"/>
    <mergeCell ref="BJ7:BK7"/>
    <mergeCell ref="BL7:BM7"/>
    <mergeCell ref="BN7:BO7"/>
    <mergeCell ref="BR7:BR8"/>
    <mergeCell ref="BS7:BS8"/>
    <mergeCell ref="BT7:BT8"/>
    <mergeCell ref="DA7:DA8"/>
    <mergeCell ref="DB7:DB8"/>
    <mergeCell ref="DC7:DC8"/>
    <mergeCell ref="A5:A6"/>
    <mergeCell ref="C5:G5"/>
    <mergeCell ref="I5:M5"/>
    <mergeCell ref="O5:Q5"/>
    <mergeCell ref="DB5:DB6"/>
    <mergeCell ref="DC5:DC6"/>
    <mergeCell ref="Y5:Z5"/>
    <mergeCell ref="AM5:AM6"/>
    <mergeCell ref="AN5:AN6"/>
    <mergeCell ref="BJ5:BK5"/>
    <mergeCell ref="BL5:BM5"/>
    <mergeCell ref="BN5:BO5"/>
    <mergeCell ref="BR5:BR6"/>
    <mergeCell ref="BS5:BS6"/>
    <mergeCell ref="BT5:BT6"/>
    <mergeCell ref="DA5:DA6"/>
    <mergeCell ref="DB1:DB4"/>
    <mergeCell ref="DC1:DD1"/>
    <mergeCell ref="DD5:DD6"/>
    <mergeCell ref="A7:A8"/>
    <mergeCell ref="C7:G7"/>
    <mergeCell ref="I7:M7"/>
    <mergeCell ref="O7:Q7"/>
    <mergeCell ref="S7:T7"/>
    <mergeCell ref="V7:W7"/>
    <mergeCell ref="Y7:Z7"/>
    <mergeCell ref="CY2:CY4"/>
    <mergeCell ref="CF2:CJ3"/>
    <mergeCell ref="CK2:CK4"/>
    <mergeCell ref="CL2:CP3"/>
    <mergeCell ref="CQ2:CQ4"/>
    <mergeCell ref="CR2:CR4"/>
    <mergeCell ref="DC2:DC4"/>
    <mergeCell ref="DD2:DD4"/>
    <mergeCell ref="BJ3:BK3"/>
    <mergeCell ref="BL3:BM3"/>
    <mergeCell ref="BN3:BO3"/>
    <mergeCell ref="CT2:CT4"/>
    <mergeCell ref="CU2:CU4"/>
    <mergeCell ref="CV2:CV4"/>
    <mergeCell ref="CW2:CW4"/>
    <mergeCell ref="CX2:CX4"/>
    <mergeCell ref="BF2:BH2"/>
    <mergeCell ref="AM1:AM4"/>
    <mergeCell ref="AP1:BA1"/>
    <mergeCell ref="S5:T5"/>
    <mergeCell ref="V5:W5"/>
    <mergeCell ref="AF2:AF4"/>
    <mergeCell ref="AG2:AG4"/>
    <mergeCell ref="AH2:AH4"/>
    <mergeCell ref="AI2:AI4"/>
    <mergeCell ref="AX2:AZ3"/>
    <mergeCell ref="BA2:BA4"/>
    <mergeCell ref="BB2:BD2"/>
    <mergeCell ref="BE2:BE4"/>
    <mergeCell ref="CZ1:CZ4"/>
    <mergeCell ref="DA1:DA4"/>
    <mergeCell ref="AJ2:AJ4"/>
    <mergeCell ref="AK2:AK4"/>
    <mergeCell ref="AN2:AN4"/>
    <mergeCell ref="AP2:AR3"/>
    <mergeCell ref="AS2:AS4"/>
    <mergeCell ref="AT2:AV3"/>
    <mergeCell ref="CS2:CS4"/>
    <mergeCell ref="BV2:BV4"/>
    <mergeCell ref="R2:R4"/>
    <mergeCell ref="S2:T4"/>
    <mergeCell ref="U2:U4"/>
    <mergeCell ref="CR1:CY1"/>
    <mergeCell ref="BW2:BW4"/>
    <mergeCell ref="BX2:BX4"/>
    <mergeCell ref="BY2:BY4"/>
    <mergeCell ref="BZ2:CD3"/>
    <mergeCell ref="CE2:CE4"/>
    <mergeCell ref="AW2:AW4"/>
    <mergeCell ref="AB2:AB4"/>
    <mergeCell ref="AC2:AC4"/>
    <mergeCell ref="AD2:AD4"/>
    <mergeCell ref="AE2:AE4"/>
    <mergeCell ref="A2:A4"/>
    <mergeCell ref="C2:G4"/>
    <mergeCell ref="H2:H4"/>
    <mergeCell ref="I2:M4"/>
    <mergeCell ref="C1:U1"/>
    <mergeCell ref="V1:AC1"/>
    <mergeCell ref="AD1:AK1"/>
    <mergeCell ref="AL1:AL4"/>
    <mergeCell ref="N2:N4"/>
    <mergeCell ref="O2:Q4"/>
    <mergeCell ref="V2:W4"/>
    <mergeCell ref="X2:X4"/>
    <mergeCell ref="Y2:Z4"/>
    <mergeCell ref="AA2:AA4"/>
    <mergeCell ref="BV1:BY1"/>
    <mergeCell ref="BZ1:CQ1"/>
    <mergeCell ref="BI2:BI4"/>
    <mergeCell ref="BJ2:BO2"/>
    <mergeCell ref="BP2:BP4"/>
    <mergeCell ref="BT2:BT4"/>
    <mergeCell ref="BB1:BP1"/>
    <mergeCell ref="BQ1:BQ4"/>
    <mergeCell ref="BR1:BR4"/>
    <mergeCell ref="BS1:BS4"/>
  </mergeCells>
  <printOptions horizontalCentered="1" verticalCentered="1"/>
  <pageMargins left="0" right="0" top="0" bottom="0" header="0" footer="0"/>
  <pageSetup horizontalDpi="300" verticalDpi="300" orientation="landscape" pageOrder="overThenDown" paperSize="9" scale="70"/>
</worksheet>
</file>

<file path=xl/worksheets/sheet2.xml><?xml version="1.0" encoding="utf-8"?>
<worksheet xmlns="http://schemas.openxmlformats.org/spreadsheetml/2006/main" xmlns:r="http://schemas.openxmlformats.org/officeDocument/2006/relationships">
  <dimension ref="A1:FG104"/>
  <sheetViews>
    <sheetView zoomScalePageLayoutView="0" workbookViewId="0" topLeftCell="DN1">
      <selection activeCell="DU1" sqref="DU1:DW16384"/>
    </sheetView>
  </sheetViews>
  <sheetFormatPr defaultColWidth="81.7109375" defaultRowHeight="12.75"/>
  <cols>
    <col min="1" max="1" width="23.7109375" style="9" customWidth="1"/>
    <col min="2" max="2" width="16.421875" style="57" customWidth="1"/>
    <col min="3" max="7" width="7.140625" style="57" customWidth="1"/>
    <col min="8" max="8" width="9.421875" style="57" customWidth="1"/>
    <col min="9" max="13" width="7.140625" style="57" customWidth="1"/>
    <col min="14" max="14" width="9.421875" style="57" customWidth="1"/>
    <col min="15" max="16" width="7.140625" style="57" customWidth="1"/>
    <col min="17" max="17" width="9.421875" style="57" customWidth="1"/>
    <col min="18" max="22" width="7.140625" style="5" customWidth="1"/>
    <col min="23" max="23" width="9.421875" style="5" customWidth="1"/>
    <col min="24" max="28" width="7.140625" style="46" customWidth="1"/>
    <col min="29" max="29" width="9.421875" style="49" customWidth="1"/>
    <col min="30" max="31" width="7.140625" style="5" customWidth="1"/>
    <col min="32" max="32" width="9.421875" style="49" customWidth="1"/>
    <col min="33" max="34" width="7.140625" style="49" customWidth="1"/>
    <col min="35" max="35" width="9.421875" style="49" customWidth="1"/>
    <col min="36" max="37" width="7.140625" style="49" customWidth="1"/>
    <col min="38" max="38" width="9.421875" style="49" customWidth="1"/>
    <col min="39" max="39" width="7.140625" style="49" customWidth="1"/>
    <col min="40" max="40" width="9.421875" style="49" customWidth="1"/>
    <col min="41" max="42" width="7.140625" style="50" customWidth="1"/>
    <col min="43" max="43" width="9.421875" style="49" customWidth="1"/>
    <col min="44" max="45" width="7.140625" style="50" customWidth="1"/>
    <col min="46" max="46" width="9.421875" style="49" customWidth="1"/>
    <col min="47" max="47" width="7.140625" style="5" customWidth="1"/>
    <col min="48" max="48" width="9.421875" style="5" customWidth="1"/>
    <col min="49" max="49" width="7.140625" style="5" customWidth="1"/>
    <col min="50" max="50" width="9.421875" style="51" customWidth="1"/>
    <col min="51" max="51" width="7.140625" style="46" customWidth="1"/>
    <col min="52" max="52" width="9.421875" style="5" customWidth="1"/>
    <col min="53" max="53" width="7.140625" style="5" customWidth="1"/>
    <col min="54" max="54" width="9.421875" style="46" customWidth="1"/>
    <col min="55" max="55" width="7.140625" style="46" customWidth="1"/>
    <col min="56" max="56" width="9.421875" style="52" customWidth="1"/>
    <col min="57" max="57" width="14.140625" style="53" customWidth="1"/>
    <col min="58" max="58" width="14.140625" style="5" customWidth="1"/>
    <col min="59" max="59" width="23.7109375" style="9" customWidth="1"/>
    <col min="60" max="60" width="16.421875" style="5" customWidth="1"/>
    <col min="61" max="62" width="7.140625" style="5" customWidth="1"/>
    <col min="63" max="63" width="9.421875" style="46" customWidth="1"/>
    <col min="64" max="65" width="7.140625" style="46" customWidth="1"/>
    <col min="66" max="66" width="9.421875" style="46" customWidth="1"/>
    <col min="67" max="68" width="7.140625" style="46" customWidth="1"/>
    <col min="69" max="69" width="9.421875" style="5" customWidth="1"/>
    <col min="70" max="72" width="7.140625" style="5" customWidth="1"/>
    <col min="73" max="73" width="9.421875" style="5" customWidth="1"/>
    <col min="74" max="76" width="7.140625" style="5" customWidth="1"/>
    <col min="77" max="77" width="9.421875" style="5" customWidth="1"/>
    <col min="78" max="80" width="7.140625" style="5" customWidth="1"/>
    <col min="81" max="81" width="9.421875" style="5" customWidth="1"/>
    <col min="82" max="82" width="14.140625" style="55" customWidth="1"/>
    <col min="83" max="83" width="14.140625" style="56" customWidth="1"/>
    <col min="84" max="84" width="18.8515625" style="5" customWidth="1"/>
    <col min="85" max="85" width="23.7109375" style="9" customWidth="1"/>
    <col min="86" max="86" width="14.140625" style="5" customWidth="1"/>
    <col min="87" max="87" width="7.140625" style="5" customWidth="1"/>
    <col min="88" max="88" width="9.421875" style="5" customWidth="1"/>
    <col min="89" max="89" width="7.140625" style="5" customWidth="1"/>
    <col min="90" max="90" width="9.421875" style="5" customWidth="1"/>
    <col min="91" max="96" width="7.140625" style="5" customWidth="1"/>
    <col min="97" max="97" width="9.421875" style="5" customWidth="1"/>
    <col min="98" max="103" width="7.140625" style="5" customWidth="1"/>
    <col min="104" max="104" width="9.421875" style="5" customWidth="1"/>
    <col min="105" max="110" width="7.140625" style="5" customWidth="1"/>
    <col min="111" max="111" width="9.421875" style="5" customWidth="1"/>
    <col min="112" max="112" width="7.140625" style="5" customWidth="1"/>
    <col min="113" max="113" width="9.421875" style="5" customWidth="1"/>
    <col min="114" max="114" width="7.140625" style="5" customWidth="1"/>
    <col min="115" max="115" width="9.421875" style="5" customWidth="1"/>
    <col min="116" max="116" width="7.140625" style="5" customWidth="1"/>
    <col min="117" max="117" width="9.421875" style="5" customWidth="1"/>
    <col min="118" max="118" width="7.140625" style="5" customWidth="1"/>
    <col min="119" max="119" width="9.421875" style="5" customWidth="1"/>
    <col min="120" max="121" width="14.140625" style="5" customWidth="1"/>
    <col min="122" max="122" width="26.00390625" style="5" customWidth="1"/>
    <col min="123" max="123" width="23.7109375" style="9" customWidth="1"/>
    <col min="124" max="124" width="18.8515625" style="5" customWidth="1"/>
    <col min="125" max="16384" width="81.7109375" style="5" customWidth="1"/>
  </cols>
  <sheetData>
    <row r="1" spans="1:124" ht="81" customHeight="1">
      <c r="A1" s="1"/>
      <c r="B1" s="2"/>
      <c r="C1" s="237" t="s">
        <v>0</v>
      </c>
      <c r="D1" s="238"/>
      <c r="E1" s="238"/>
      <c r="F1" s="238"/>
      <c r="G1" s="238"/>
      <c r="H1" s="238"/>
      <c r="I1" s="238"/>
      <c r="J1" s="238"/>
      <c r="K1" s="238"/>
      <c r="L1" s="238"/>
      <c r="M1" s="238"/>
      <c r="N1" s="238"/>
      <c r="O1" s="238"/>
      <c r="P1" s="238"/>
      <c r="Q1" s="239"/>
      <c r="R1" s="237" t="s">
        <v>1</v>
      </c>
      <c r="S1" s="238"/>
      <c r="T1" s="238"/>
      <c r="U1" s="238"/>
      <c r="V1" s="238"/>
      <c r="W1" s="238"/>
      <c r="X1" s="238"/>
      <c r="Y1" s="238"/>
      <c r="Z1" s="238"/>
      <c r="AA1" s="238"/>
      <c r="AB1" s="238"/>
      <c r="AC1" s="238"/>
      <c r="AD1" s="238"/>
      <c r="AE1" s="238"/>
      <c r="AF1" s="239"/>
      <c r="AG1" s="240" t="s">
        <v>2</v>
      </c>
      <c r="AH1" s="241"/>
      <c r="AI1" s="241"/>
      <c r="AJ1" s="241"/>
      <c r="AK1" s="241"/>
      <c r="AL1" s="241"/>
      <c r="AM1" s="241"/>
      <c r="AN1" s="242"/>
      <c r="AO1" s="240" t="s">
        <v>3</v>
      </c>
      <c r="AP1" s="241"/>
      <c r="AQ1" s="241"/>
      <c r="AR1" s="241"/>
      <c r="AS1" s="241"/>
      <c r="AT1" s="241"/>
      <c r="AU1" s="241"/>
      <c r="AV1" s="242"/>
      <c r="AW1" s="237" t="s">
        <v>4</v>
      </c>
      <c r="AX1" s="238"/>
      <c r="AY1" s="238"/>
      <c r="AZ1" s="238"/>
      <c r="BA1" s="238"/>
      <c r="BB1" s="238"/>
      <c r="BC1" s="238"/>
      <c r="BD1" s="239"/>
      <c r="BE1" s="243" t="s">
        <v>5</v>
      </c>
      <c r="BF1" s="272" t="s">
        <v>6</v>
      </c>
      <c r="BG1" s="1"/>
      <c r="BH1" s="3"/>
      <c r="BI1" s="249" t="s">
        <v>7</v>
      </c>
      <c r="BJ1" s="250"/>
      <c r="BK1" s="250"/>
      <c r="BL1" s="250"/>
      <c r="BM1" s="250"/>
      <c r="BN1" s="250"/>
      <c r="BO1" s="250"/>
      <c r="BP1" s="250"/>
      <c r="BQ1" s="251"/>
      <c r="BR1" s="237" t="s">
        <v>8</v>
      </c>
      <c r="BS1" s="238"/>
      <c r="BT1" s="238"/>
      <c r="BU1" s="238"/>
      <c r="BV1" s="238"/>
      <c r="BW1" s="238"/>
      <c r="BX1" s="238"/>
      <c r="BY1" s="238"/>
      <c r="BZ1" s="238"/>
      <c r="CA1" s="238"/>
      <c r="CB1" s="238"/>
      <c r="CC1" s="239"/>
      <c r="CD1" s="243" t="s">
        <v>9</v>
      </c>
      <c r="CE1" s="253" t="s">
        <v>10</v>
      </c>
      <c r="CF1" s="262" t="s">
        <v>11</v>
      </c>
      <c r="CG1" s="1"/>
      <c r="CH1" s="4"/>
      <c r="CI1" s="249" t="s">
        <v>12</v>
      </c>
      <c r="CJ1" s="250"/>
      <c r="CK1" s="250"/>
      <c r="CL1" s="251"/>
      <c r="CM1" s="237" t="s">
        <v>13</v>
      </c>
      <c r="CN1" s="238"/>
      <c r="CO1" s="238"/>
      <c r="CP1" s="238"/>
      <c r="CQ1" s="238"/>
      <c r="CR1" s="238"/>
      <c r="CS1" s="238"/>
      <c r="CT1" s="238"/>
      <c r="CU1" s="238"/>
      <c r="CV1" s="238"/>
      <c r="CW1" s="238"/>
      <c r="CX1" s="238"/>
      <c r="CY1" s="238"/>
      <c r="CZ1" s="238"/>
      <c r="DA1" s="238"/>
      <c r="DB1" s="238"/>
      <c r="DC1" s="238"/>
      <c r="DD1" s="238"/>
      <c r="DE1" s="238"/>
      <c r="DF1" s="238"/>
      <c r="DG1" s="239"/>
      <c r="DH1" s="237" t="s">
        <v>14</v>
      </c>
      <c r="DI1" s="238"/>
      <c r="DJ1" s="238"/>
      <c r="DK1" s="238"/>
      <c r="DL1" s="238"/>
      <c r="DM1" s="238"/>
      <c r="DN1" s="238"/>
      <c r="DO1" s="239"/>
      <c r="DP1" s="243" t="s">
        <v>15</v>
      </c>
      <c r="DQ1" s="253" t="s">
        <v>16</v>
      </c>
      <c r="DR1" s="256" t="s">
        <v>17</v>
      </c>
      <c r="DS1" s="245" t="s">
        <v>18</v>
      </c>
      <c r="DT1" s="246"/>
    </row>
    <row r="2" spans="1:124" s="9" customFormat="1" ht="70.5" customHeight="1">
      <c r="A2" s="247" t="s">
        <v>19</v>
      </c>
      <c r="B2" s="6"/>
      <c r="C2" s="154" t="s">
        <v>20</v>
      </c>
      <c r="D2" s="155"/>
      <c r="E2" s="155"/>
      <c r="F2" s="155"/>
      <c r="G2" s="155"/>
      <c r="H2" s="156" t="s">
        <v>21</v>
      </c>
      <c r="I2" s="157" t="s">
        <v>22</v>
      </c>
      <c r="J2" s="157"/>
      <c r="K2" s="157"/>
      <c r="L2" s="157"/>
      <c r="M2" s="157"/>
      <c r="N2" s="156" t="s">
        <v>21</v>
      </c>
      <c r="O2" s="157" t="s">
        <v>23</v>
      </c>
      <c r="P2" s="157"/>
      <c r="Q2" s="120" t="s">
        <v>21</v>
      </c>
      <c r="R2" s="154" t="s">
        <v>20</v>
      </c>
      <c r="S2" s="155"/>
      <c r="T2" s="155"/>
      <c r="U2" s="155"/>
      <c r="V2" s="155"/>
      <c r="W2" s="156" t="s">
        <v>21</v>
      </c>
      <c r="X2" s="157" t="s">
        <v>22</v>
      </c>
      <c r="Y2" s="157"/>
      <c r="Z2" s="157"/>
      <c r="AA2" s="157"/>
      <c r="AB2" s="157"/>
      <c r="AC2" s="156" t="s">
        <v>21</v>
      </c>
      <c r="AD2" s="157" t="s">
        <v>23</v>
      </c>
      <c r="AE2" s="157"/>
      <c r="AF2" s="120" t="s">
        <v>21</v>
      </c>
      <c r="AG2" s="154" t="s">
        <v>24</v>
      </c>
      <c r="AH2" s="155"/>
      <c r="AI2" s="156" t="s">
        <v>21</v>
      </c>
      <c r="AJ2" s="155" t="s">
        <v>25</v>
      </c>
      <c r="AK2" s="155"/>
      <c r="AL2" s="156" t="s">
        <v>21</v>
      </c>
      <c r="AM2" s="157" t="s">
        <v>26</v>
      </c>
      <c r="AN2" s="120" t="s">
        <v>21</v>
      </c>
      <c r="AO2" s="154" t="s">
        <v>24</v>
      </c>
      <c r="AP2" s="155"/>
      <c r="AQ2" s="156" t="s">
        <v>21</v>
      </c>
      <c r="AR2" s="155" t="s">
        <v>25</v>
      </c>
      <c r="AS2" s="155"/>
      <c r="AT2" s="156" t="s">
        <v>21</v>
      </c>
      <c r="AU2" s="157" t="s">
        <v>26</v>
      </c>
      <c r="AV2" s="120" t="s">
        <v>21</v>
      </c>
      <c r="AW2" s="121" t="s">
        <v>27</v>
      </c>
      <c r="AX2" s="156" t="s">
        <v>21</v>
      </c>
      <c r="AY2" s="156" t="s">
        <v>28</v>
      </c>
      <c r="AZ2" s="156" t="s">
        <v>21</v>
      </c>
      <c r="BA2" s="186" t="s">
        <v>29</v>
      </c>
      <c r="BB2" s="156" t="s">
        <v>21</v>
      </c>
      <c r="BC2" s="156" t="s">
        <v>30</v>
      </c>
      <c r="BD2" s="120" t="s">
        <v>21</v>
      </c>
      <c r="BE2" s="244"/>
      <c r="BF2" s="273"/>
      <c r="BG2" s="247" t="s">
        <v>19</v>
      </c>
      <c r="BH2" s="7"/>
      <c r="BI2" s="264" t="s">
        <v>31</v>
      </c>
      <c r="BJ2" s="259"/>
      <c r="BK2" s="124" t="s">
        <v>21</v>
      </c>
      <c r="BL2" s="259" t="s">
        <v>32</v>
      </c>
      <c r="BM2" s="259"/>
      <c r="BN2" s="137" t="s">
        <v>21</v>
      </c>
      <c r="BO2" s="265" t="s">
        <v>23</v>
      </c>
      <c r="BP2" s="265"/>
      <c r="BQ2" s="143" t="s">
        <v>21</v>
      </c>
      <c r="BR2" s="122" t="s">
        <v>31</v>
      </c>
      <c r="BS2" s="123"/>
      <c r="BT2" s="123"/>
      <c r="BU2" s="137" t="s">
        <v>21</v>
      </c>
      <c r="BV2" s="161" t="s">
        <v>32</v>
      </c>
      <c r="BW2" s="161"/>
      <c r="BX2" s="161"/>
      <c r="BY2" s="137" t="s">
        <v>21</v>
      </c>
      <c r="BZ2" s="157" t="s">
        <v>23</v>
      </c>
      <c r="CA2" s="157"/>
      <c r="CB2" s="157"/>
      <c r="CC2" s="143" t="s">
        <v>21</v>
      </c>
      <c r="CD2" s="244"/>
      <c r="CE2" s="254"/>
      <c r="CF2" s="263"/>
      <c r="CG2" s="247" t="s">
        <v>19</v>
      </c>
      <c r="CH2" s="8"/>
      <c r="CI2" s="98" t="s">
        <v>33</v>
      </c>
      <c r="CJ2" s="156" t="s">
        <v>21</v>
      </c>
      <c r="CK2" s="156" t="s">
        <v>34</v>
      </c>
      <c r="CL2" s="120" t="s">
        <v>21</v>
      </c>
      <c r="CM2" s="252" t="s">
        <v>20</v>
      </c>
      <c r="CN2" s="64"/>
      <c r="CO2" s="64"/>
      <c r="CP2" s="64"/>
      <c r="CQ2" s="64"/>
      <c r="CR2" s="65"/>
      <c r="CS2" s="156" t="s">
        <v>21</v>
      </c>
      <c r="CT2" s="260" t="s">
        <v>88</v>
      </c>
      <c r="CU2" s="141"/>
      <c r="CV2" s="141"/>
      <c r="CW2" s="141"/>
      <c r="CX2" s="141"/>
      <c r="CY2" s="142"/>
      <c r="CZ2" s="156" t="s">
        <v>21</v>
      </c>
      <c r="DA2" s="140" t="s">
        <v>23</v>
      </c>
      <c r="DB2" s="141"/>
      <c r="DC2" s="141"/>
      <c r="DD2" s="141"/>
      <c r="DE2" s="141"/>
      <c r="DF2" s="142"/>
      <c r="DG2" s="120" t="s">
        <v>21</v>
      </c>
      <c r="DH2" s="183" t="s">
        <v>24</v>
      </c>
      <c r="DI2" s="137" t="s">
        <v>21</v>
      </c>
      <c r="DJ2" s="137" t="s">
        <v>35</v>
      </c>
      <c r="DK2" s="137" t="s">
        <v>21</v>
      </c>
      <c r="DL2" s="177" t="s">
        <v>36</v>
      </c>
      <c r="DM2" s="137" t="s">
        <v>21</v>
      </c>
      <c r="DN2" s="177" t="s">
        <v>37</v>
      </c>
      <c r="DO2" s="143" t="s">
        <v>21</v>
      </c>
      <c r="DP2" s="244"/>
      <c r="DQ2" s="254"/>
      <c r="DR2" s="257"/>
      <c r="DS2" s="266" t="s">
        <v>19</v>
      </c>
      <c r="DT2" s="269" t="s">
        <v>38</v>
      </c>
    </row>
    <row r="3" spans="1:124" s="9" customFormat="1" ht="27.75" customHeight="1">
      <c r="A3" s="248"/>
      <c r="B3" s="6"/>
      <c r="C3" s="154"/>
      <c r="D3" s="155"/>
      <c r="E3" s="155"/>
      <c r="F3" s="155"/>
      <c r="G3" s="155"/>
      <c r="H3" s="156"/>
      <c r="I3" s="157"/>
      <c r="J3" s="157"/>
      <c r="K3" s="157"/>
      <c r="L3" s="157"/>
      <c r="M3" s="157"/>
      <c r="N3" s="156"/>
      <c r="O3" s="157"/>
      <c r="P3" s="157"/>
      <c r="Q3" s="120"/>
      <c r="R3" s="154"/>
      <c r="S3" s="155"/>
      <c r="T3" s="155"/>
      <c r="U3" s="155"/>
      <c r="V3" s="155"/>
      <c r="W3" s="156"/>
      <c r="X3" s="157"/>
      <c r="Y3" s="157"/>
      <c r="Z3" s="157"/>
      <c r="AA3" s="157"/>
      <c r="AB3" s="157"/>
      <c r="AC3" s="156"/>
      <c r="AD3" s="157"/>
      <c r="AE3" s="157"/>
      <c r="AF3" s="120"/>
      <c r="AG3" s="154"/>
      <c r="AH3" s="155"/>
      <c r="AI3" s="156"/>
      <c r="AJ3" s="155"/>
      <c r="AK3" s="155"/>
      <c r="AL3" s="156"/>
      <c r="AM3" s="157"/>
      <c r="AN3" s="120"/>
      <c r="AO3" s="154"/>
      <c r="AP3" s="155"/>
      <c r="AQ3" s="156"/>
      <c r="AR3" s="155"/>
      <c r="AS3" s="155"/>
      <c r="AT3" s="156"/>
      <c r="AU3" s="157"/>
      <c r="AV3" s="120"/>
      <c r="AW3" s="121"/>
      <c r="AX3" s="156"/>
      <c r="AY3" s="156"/>
      <c r="AZ3" s="156"/>
      <c r="BA3" s="186"/>
      <c r="BB3" s="156"/>
      <c r="BC3" s="156"/>
      <c r="BD3" s="120"/>
      <c r="BE3" s="244"/>
      <c r="BF3" s="273"/>
      <c r="BG3" s="247"/>
      <c r="BH3" s="7"/>
      <c r="BI3" s="264"/>
      <c r="BJ3" s="259"/>
      <c r="BK3" s="96"/>
      <c r="BL3" s="259"/>
      <c r="BM3" s="259"/>
      <c r="BN3" s="138"/>
      <c r="BO3" s="265"/>
      <c r="BP3" s="265"/>
      <c r="BQ3" s="144"/>
      <c r="BR3" s="10" t="s">
        <v>39</v>
      </c>
      <c r="BS3" s="11"/>
      <c r="BT3" s="12" t="s">
        <v>40</v>
      </c>
      <c r="BU3" s="138"/>
      <c r="BV3" s="12" t="s">
        <v>39</v>
      </c>
      <c r="BW3" s="11"/>
      <c r="BX3" s="12" t="s">
        <v>40</v>
      </c>
      <c r="BY3" s="138"/>
      <c r="BZ3" s="12" t="s">
        <v>39</v>
      </c>
      <c r="CA3" s="11"/>
      <c r="CB3" s="12" t="s">
        <v>40</v>
      </c>
      <c r="CC3" s="144"/>
      <c r="CD3" s="244"/>
      <c r="CE3" s="254"/>
      <c r="CF3" s="263"/>
      <c r="CG3" s="247"/>
      <c r="CH3" s="8"/>
      <c r="CI3" s="61"/>
      <c r="CJ3" s="156"/>
      <c r="CK3" s="156"/>
      <c r="CL3" s="120"/>
      <c r="CM3" s="66"/>
      <c r="CN3" s="158"/>
      <c r="CO3" s="158"/>
      <c r="CP3" s="158"/>
      <c r="CQ3" s="158"/>
      <c r="CR3" s="159"/>
      <c r="CS3" s="156"/>
      <c r="CT3" s="180"/>
      <c r="CU3" s="181"/>
      <c r="CV3" s="181"/>
      <c r="CW3" s="181"/>
      <c r="CX3" s="181"/>
      <c r="CY3" s="182"/>
      <c r="CZ3" s="156"/>
      <c r="DA3" s="180"/>
      <c r="DB3" s="181"/>
      <c r="DC3" s="181"/>
      <c r="DD3" s="181"/>
      <c r="DE3" s="181"/>
      <c r="DF3" s="182"/>
      <c r="DG3" s="120"/>
      <c r="DH3" s="184"/>
      <c r="DI3" s="138"/>
      <c r="DJ3" s="138"/>
      <c r="DK3" s="138"/>
      <c r="DL3" s="178"/>
      <c r="DM3" s="138"/>
      <c r="DN3" s="178"/>
      <c r="DO3" s="144"/>
      <c r="DP3" s="244"/>
      <c r="DQ3" s="254"/>
      <c r="DR3" s="257"/>
      <c r="DS3" s="267"/>
      <c r="DT3" s="270"/>
    </row>
    <row r="4" spans="1:124" s="9" customFormat="1" ht="27.75" customHeight="1">
      <c r="A4" s="248"/>
      <c r="B4" s="6"/>
      <c r="C4" s="154"/>
      <c r="D4" s="155"/>
      <c r="E4" s="155"/>
      <c r="F4" s="155"/>
      <c r="G4" s="155"/>
      <c r="H4" s="156"/>
      <c r="I4" s="157"/>
      <c r="J4" s="157"/>
      <c r="K4" s="157"/>
      <c r="L4" s="157"/>
      <c r="M4" s="157"/>
      <c r="N4" s="156"/>
      <c r="O4" s="157"/>
      <c r="P4" s="157"/>
      <c r="Q4" s="120"/>
      <c r="R4" s="154"/>
      <c r="S4" s="155"/>
      <c r="T4" s="155"/>
      <c r="U4" s="155"/>
      <c r="V4" s="155"/>
      <c r="W4" s="156"/>
      <c r="X4" s="157"/>
      <c r="Y4" s="157"/>
      <c r="Z4" s="157"/>
      <c r="AA4" s="157"/>
      <c r="AB4" s="157"/>
      <c r="AC4" s="156"/>
      <c r="AD4" s="157"/>
      <c r="AE4" s="157"/>
      <c r="AF4" s="120"/>
      <c r="AG4" s="154"/>
      <c r="AH4" s="155"/>
      <c r="AI4" s="156"/>
      <c r="AJ4" s="155"/>
      <c r="AK4" s="155"/>
      <c r="AL4" s="156"/>
      <c r="AM4" s="157"/>
      <c r="AN4" s="120"/>
      <c r="AO4" s="154"/>
      <c r="AP4" s="155"/>
      <c r="AQ4" s="156"/>
      <c r="AR4" s="155"/>
      <c r="AS4" s="155"/>
      <c r="AT4" s="156"/>
      <c r="AU4" s="157"/>
      <c r="AV4" s="120"/>
      <c r="AW4" s="121"/>
      <c r="AX4" s="156"/>
      <c r="AY4" s="156"/>
      <c r="AZ4" s="156"/>
      <c r="BA4" s="186"/>
      <c r="BB4" s="156"/>
      <c r="BC4" s="156"/>
      <c r="BD4" s="120"/>
      <c r="BE4" s="244"/>
      <c r="BF4" s="274"/>
      <c r="BG4" s="247"/>
      <c r="BH4" s="7"/>
      <c r="BI4" s="13" t="s">
        <v>41</v>
      </c>
      <c r="BJ4" s="11" t="s">
        <v>42</v>
      </c>
      <c r="BK4" s="97"/>
      <c r="BL4" s="11" t="s">
        <v>41</v>
      </c>
      <c r="BM4" s="11" t="s">
        <v>42</v>
      </c>
      <c r="BN4" s="139"/>
      <c r="BO4" s="11" t="s">
        <v>41</v>
      </c>
      <c r="BP4" s="11" t="s">
        <v>42</v>
      </c>
      <c r="BQ4" s="145"/>
      <c r="BR4" s="13" t="s">
        <v>43</v>
      </c>
      <c r="BS4" s="11" t="s">
        <v>44</v>
      </c>
      <c r="BT4" s="11" t="s">
        <v>45</v>
      </c>
      <c r="BU4" s="139"/>
      <c r="BV4" s="11" t="s">
        <v>43</v>
      </c>
      <c r="BW4" s="11" t="s">
        <v>44</v>
      </c>
      <c r="BX4" s="11" t="s">
        <v>45</v>
      </c>
      <c r="BY4" s="139"/>
      <c r="BZ4" s="11" t="s">
        <v>43</v>
      </c>
      <c r="CA4" s="11" t="s">
        <v>44</v>
      </c>
      <c r="CB4" s="11" t="s">
        <v>45</v>
      </c>
      <c r="CC4" s="145"/>
      <c r="CD4" s="244"/>
      <c r="CE4" s="255"/>
      <c r="CF4" s="263"/>
      <c r="CG4" s="261"/>
      <c r="CH4" s="14"/>
      <c r="CI4" s="62"/>
      <c r="CJ4" s="156"/>
      <c r="CK4" s="156"/>
      <c r="CL4" s="120"/>
      <c r="CM4" s="13" t="s">
        <v>41</v>
      </c>
      <c r="CN4" s="11" t="s">
        <v>46</v>
      </c>
      <c r="CO4" s="11" t="s">
        <v>47</v>
      </c>
      <c r="CP4" s="11" t="s">
        <v>48</v>
      </c>
      <c r="CQ4" s="11" t="s">
        <v>49</v>
      </c>
      <c r="CR4" s="11" t="s">
        <v>50</v>
      </c>
      <c r="CS4" s="160"/>
      <c r="CT4" s="11" t="s">
        <v>41</v>
      </c>
      <c r="CU4" s="11" t="s">
        <v>46</v>
      </c>
      <c r="CV4" s="11" t="s">
        <v>47</v>
      </c>
      <c r="CW4" s="11" t="s">
        <v>48</v>
      </c>
      <c r="CX4" s="11" t="s">
        <v>49</v>
      </c>
      <c r="CY4" s="11" t="s">
        <v>50</v>
      </c>
      <c r="CZ4" s="160"/>
      <c r="DA4" s="11" t="s">
        <v>41</v>
      </c>
      <c r="DB4" s="11" t="s">
        <v>46</v>
      </c>
      <c r="DC4" s="11" t="s">
        <v>47</v>
      </c>
      <c r="DD4" s="11" t="s">
        <v>48</v>
      </c>
      <c r="DE4" s="11" t="s">
        <v>49</v>
      </c>
      <c r="DF4" s="11" t="s">
        <v>50</v>
      </c>
      <c r="DG4" s="120"/>
      <c r="DH4" s="185"/>
      <c r="DI4" s="139"/>
      <c r="DJ4" s="139"/>
      <c r="DK4" s="139"/>
      <c r="DL4" s="179"/>
      <c r="DM4" s="139"/>
      <c r="DN4" s="179"/>
      <c r="DO4" s="145"/>
      <c r="DP4" s="244"/>
      <c r="DQ4" s="255"/>
      <c r="DR4" s="258"/>
      <c r="DS4" s="268"/>
      <c r="DT4" s="271"/>
    </row>
    <row r="5" spans="1:124" ht="27.75" customHeight="1">
      <c r="A5" s="224" t="s">
        <v>65</v>
      </c>
      <c r="B5" s="15" t="s">
        <v>51</v>
      </c>
      <c r="C5" s="166">
        <v>1</v>
      </c>
      <c r="D5" s="165"/>
      <c r="E5" s="165"/>
      <c r="F5" s="165"/>
      <c r="G5" s="165"/>
      <c r="H5" s="16">
        <f>SUM(C5*2)</f>
        <v>2</v>
      </c>
      <c r="I5" s="165">
        <v>1</v>
      </c>
      <c r="J5" s="165"/>
      <c r="K5" s="165"/>
      <c r="L5" s="165"/>
      <c r="M5" s="165"/>
      <c r="N5" s="16">
        <f>SUM(I5*2)</f>
        <v>2</v>
      </c>
      <c r="O5" s="165"/>
      <c r="P5" s="165"/>
      <c r="Q5" s="17">
        <f>SUM(O5*2)</f>
        <v>0</v>
      </c>
      <c r="R5" s="166"/>
      <c r="S5" s="165"/>
      <c r="T5" s="165"/>
      <c r="U5" s="165"/>
      <c r="V5" s="165"/>
      <c r="W5" s="16">
        <f>SUM(R5*5)</f>
        <v>0</v>
      </c>
      <c r="X5" s="165">
        <v>1</v>
      </c>
      <c r="Y5" s="165"/>
      <c r="Z5" s="165"/>
      <c r="AA5" s="165"/>
      <c r="AB5" s="165"/>
      <c r="AC5" s="16">
        <f>SUM(X5*5)</f>
        <v>5</v>
      </c>
      <c r="AD5" s="165"/>
      <c r="AE5" s="165"/>
      <c r="AF5" s="17">
        <f>SUM(AD5*5)</f>
        <v>0</v>
      </c>
      <c r="AG5" s="166"/>
      <c r="AH5" s="165"/>
      <c r="AI5" s="16">
        <f>SUM(AG5*10)</f>
        <v>0</v>
      </c>
      <c r="AJ5" s="165"/>
      <c r="AK5" s="165"/>
      <c r="AL5" s="16">
        <f>SUM(AJ5*10)</f>
        <v>0</v>
      </c>
      <c r="AM5" s="16"/>
      <c r="AN5" s="17">
        <f>SUM(AM5*10)</f>
        <v>0</v>
      </c>
      <c r="AO5" s="166">
        <v>1</v>
      </c>
      <c r="AP5" s="165"/>
      <c r="AQ5" s="16">
        <v>10</v>
      </c>
      <c r="AR5" s="165">
        <v>1</v>
      </c>
      <c r="AS5" s="165"/>
      <c r="AT5" s="16">
        <v>10</v>
      </c>
      <c r="AU5" s="16">
        <v>1</v>
      </c>
      <c r="AV5" s="17">
        <f>SUM(AU5*10)</f>
        <v>10</v>
      </c>
      <c r="AW5" s="18"/>
      <c r="AX5" s="19">
        <f>IF(AW5="A1",30,IF(AW5="A2",20,""))</f>
      </c>
      <c r="AY5" s="20"/>
      <c r="AZ5" s="20"/>
      <c r="BA5" s="20"/>
      <c r="BB5" s="20"/>
      <c r="BC5" s="20"/>
      <c r="BD5" s="21"/>
      <c r="BE5" s="22">
        <f>SUM(H5,N5,Q5,W5,AC5,AF5,AI5,AL5,AN5,AQ5,AT5,AV5,AX5)</f>
        <v>39</v>
      </c>
      <c r="BF5" s="202">
        <f>SUM(BE5,BE6)</f>
        <v>92</v>
      </c>
      <c r="BG5" s="229" t="str">
        <f ca="1">IF(CELL("contenuto",$A5)="","",CELL("contenuto",$A5))</f>
        <v>AUDACE</v>
      </c>
      <c r="BH5" s="15" t="s">
        <v>52</v>
      </c>
      <c r="BI5" s="18">
        <v>5</v>
      </c>
      <c r="BJ5" s="16"/>
      <c r="BK5" s="16">
        <f>SUM(BI5:BJ5)</f>
        <v>5</v>
      </c>
      <c r="BL5" s="16">
        <v>5</v>
      </c>
      <c r="BM5" s="16"/>
      <c r="BN5" s="16">
        <f>SUM(BL5:BM5)</f>
        <v>5</v>
      </c>
      <c r="BO5" s="16"/>
      <c r="BP5" s="16"/>
      <c r="BQ5" s="16">
        <f>SUM(BO5:BP5)</f>
        <v>0</v>
      </c>
      <c r="BR5" s="23">
        <v>4</v>
      </c>
      <c r="BS5" s="20"/>
      <c r="BT5" s="24">
        <v>7</v>
      </c>
      <c r="BU5" s="16">
        <f>SUM(BR5*2+BT5*2)</f>
        <v>22</v>
      </c>
      <c r="BV5" s="16">
        <v>4</v>
      </c>
      <c r="BW5" s="20"/>
      <c r="BX5" s="16">
        <v>7</v>
      </c>
      <c r="BY5" s="16">
        <f>SUM(BV5*2+BX5*2)</f>
        <v>22</v>
      </c>
      <c r="BZ5" s="16">
        <v>4</v>
      </c>
      <c r="CA5" s="20"/>
      <c r="CB5" s="16">
        <v>5</v>
      </c>
      <c r="CC5" s="17">
        <f>SUM(BZ5*2+CB5*2)</f>
        <v>18</v>
      </c>
      <c r="CD5" s="22">
        <f>SUM(BK5,BN5,BQ5,BU5,BY5,CC5)</f>
        <v>72</v>
      </c>
      <c r="CE5" s="195">
        <f>SUM(CD5,CD6)</f>
        <v>93</v>
      </c>
      <c r="CF5" s="196">
        <f>SUM(BF5,CE5)</f>
        <v>185</v>
      </c>
      <c r="CG5" s="229" t="str">
        <f ca="1">IF(CELL("contenuto",$A5)="","",CELL("contenuto",$A5))</f>
        <v>AUDACE</v>
      </c>
      <c r="CH5" s="15" t="s">
        <v>52</v>
      </c>
      <c r="CI5" s="25"/>
      <c r="CJ5" s="19">
        <f>SUM(CI5*25)</f>
        <v>0</v>
      </c>
      <c r="CK5" s="19"/>
      <c r="CL5" s="26">
        <f>SUM(CK5*6)</f>
        <v>0</v>
      </c>
      <c r="CM5" s="25">
        <v>2</v>
      </c>
      <c r="CN5" s="19">
        <v>2</v>
      </c>
      <c r="CO5" s="19"/>
      <c r="CP5" s="19"/>
      <c r="CQ5" s="19">
        <v>1</v>
      </c>
      <c r="CR5" s="19"/>
      <c r="CS5" s="19">
        <f>SUM(CM5*3+CN5*6+CO5*10+CP5*15+CQ5*20+CR5*25)</f>
        <v>38</v>
      </c>
      <c r="CT5" s="19">
        <v>2</v>
      </c>
      <c r="CU5" s="19">
        <v>2</v>
      </c>
      <c r="CV5" s="19">
        <v>0</v>
      </c>
      <c r="CW5" s="19">
        <v>0</v>
      </c>
      <c r="CX5" s="19">
        <v>1</v>
      </c>
      <c r="CY5" s="19">
        <v>0</v>
      </c>
      <c r="CZ5" s="19">
        <f>SUM(CT5*3+CU5*6+CV5*10+CW5*15+CX5*20+CY5*25)</f>
        <v>38</v>
      </c>
      <c r="DA5" s="19"/>
      <c r="DB5" s="19"/>
      <c r="DC5" s="19"/>
      <c r="DD5" s="19"/>
      <c r="DE5" s="19">
        <v>1</v>
      </c>
      <c r="DF5" s="19"/>
      <c r="DG5" s="19">
        <f>SUM(DA5*3+DB5*6+DC5*10+DD5*15+DE5*20+DF5*25)</f>
        <v>20</v>
      </c>
      <c r="DH5" s="18"/>
      <c r="DI5" s="16"/>
      <c r="DJ5" s="16"/>
      <c r="DK5" s="16"/>
      <c r="DL5" s="16"/>
      <c r="DM5" s="16"/>
      <c r="DN5" s="16"/>
      <c r="DO5" s="17"/>
      <c r="DP5" s="27">
        <f>SUM(CJ5,CL5,CS5,CZ5,DG5,DI5,DK5,DM5,DO5)</f>
        <v>96</v>
      </c>
      <c r="DQ5" s="195">
        <f>SUM(DP5,DP6)</f>
        <v>116</v>
      </c>
      <c r="DR5" s="199">
        <f>SUM(DQ5)</f>
        <v>116</v>
      </c>
      <c r="DS5" s="229" t="str">
        <f ca="1">IF(CELL("contenuto",$A5)="","",CELL("contenuto",$A5))</f>
        <v>AUDACE</v>
      </c>
      <c r="DT5" s="231">
        <f>SUM(CF5,DR5)</f>
        <v>301</v>
      </c>
    </row>
    <row r="6" spans="1:124" ht="27.75" customHeight="1">
      <c r="A6" s="275"/>
      <c r="B6" s="15" t="s">
        <v>53</v>
      </c>
      <c r="C6" s="18">
        <v>5</v>
      </c>
      <c r="D6" s="16"/>
      <c r="E6" s="16"/>
      <c r="F6" s="16"/>
      <c r="G6" s="16"/>
      <c r="H6" s="19">
        <f>IF(C6=0,0,IF(C6&gt;10,1,11-C6*1))+IF(D6=0,0,IF(D6&gt;10,1,11-D6*1))+IF(E6=0,0,IF(E6&gt;10,1,11-E6*1))+IF(F6=0,0,IF(F6&gt;10,1,11-F6*1))+IF(G6=0,0,IF(G6&gt;10,1,11-G6*1))</f>
        <v>6</v>
      </c>
      <c r="I6" s="16">
        <v>25</v>
      </c>
      <c r="J6" s="16"/>
      <c r="K6" s="16"/>
      <c r="L6" s="16"/>
      <c r="M6" s="16"/>
      <c r="N6" s="19">
        <f>IF(I6=0,0,IF(I6&gt;10,1,11-I6*1))+IF(J6=0,0,IF(J6&gt;10,1,11-J6*1))+IF(K6=0,0,IF(K6&gt;10,1,11-K6*1))+IF(L6=0,0,IF(L6&gt;10,1,11-L6*1))+IF(M6=0,0,IF(M6&gt;10,1,11-M6*1))</f>
        <v>1</v>
      </c>
      <c r="O6" s="28"/>
      <c r="P6" s="28"/>
      <c r="Q6" s="26">
        <f>IF(O6=0,0,IF(O6&gt;10,1,11-O6*1))+IF(P6=0,0,IF(P6&gt;10,1,11-P6*1))</f>
        <v>0</v>
      </c>
      <c r="R6" s="18"/>
      <c r="S6" s="16"/>
      <c r="T6" s="16"/>
      <c r="U6" s="16"/>
      <c r="V6" s="16"/>
      <c r="W6" s="19">
        <f>IF(R6=0,0,IF(R6&gt;15,1,32-R6*2))+IF(S6=0,0,IF(S6&gt;15,1,32-S6*2))+IF(T6=0,0,IF(T6&gt;15,1,32-T6*2))+IF(U6=0,0,IF(U6&gt;15,1,32-U6*2))+IF(V6=0,0,IF(V6&gt;15,1,32-V6*2))</f>
        <v>0</v>
      </c>
      <c r="X6" s="16">
        <v>7</v>
      </c>
      <c r="Y6" s="16"/>
      <c r="Z6" s="16"/>
      <c r="AA6" s="16"/>
      <c r="AB6" s="16"/>
      <c r="AC6" s="19">
        <f>IF(X6=0,0,IF(X6&gt;15,1,32-X6*2))+IF(Y6=0,0,IF(Y6&gt;15,1,32-Y6*2))+IF(Z6=0,0,IF(Z6&gt;15,1,32-Z6*2))+IF(AA6=0,0,IF(AA6&gt;15,1,32-AA6*2))+IF(AB6=0,0,IF(AB6&gt;15,1,32-AB6*2))</f>
        <v>18</v>
      </c>
      <c r="AD6" s="28"/>
      <c r="AE6" s="28"/>
      <c r="AF6" s="26">
        <f>IF(AD6=0,0,IF(AD6&gt;15,1,32-AD6*2))+IF(AE6=0,0,IF(AE6&gt;15,1,32-AE6*2))</f>
        <v>0</v>
      </c>
      <c r="AG6" s="18"/>
      <c r="AH6" s="16"/>
      <c r="AI6" s="19">
        <f>IF(AG6=0,0,IF(AG6&gt;5,1,6-AG6*1))+IF(AH6=0,0,IF(AH6&gt;5,1,6-AH6*1))</f>
        <v>0</v>
      </c>
      <c r="AJ6" s="16"/>
      <c r="AK6" s="16"/>
      <c r="AL6" s="19">
        <f>IF(AJ6=0,0,IF(AJ6&gt;5,1,6-AJ6*1))+IF(AK6=0,0,IF(AK6&gt;5,1,6-AK6*1))</f>
        <v>0</v>
      </c>
      <c r="AM6" s="16"/>
      <c r="AN6" s="26">
        <f>IF(AM6=0,0,IF(AM6&gt;5,1,6-AM6*1))</f>
        <v>0</v>
      </c>
      <c r="AO6" s="18">
        <v>1</v>
      </c>
      <c r="AP6" s="16"/>
      <c r="AQ6" s="19">
        <f>IF(AO6=0,0,IF(AO6&gt;5,1,18-AO6*3))+IF(AP6=0,0,IF(AP6&gt;5,1,18-AP6*3))</f>
        <v>15</v>
      </c>
      <c r="AR6" s="16">
        <v>2</v>
      </c>
      <c r="AS6" s="16"/>
      <c r="AT6" s="19">
        <f>IF(AR6=0,0,IF(AR6&gt;5,1,18-AR6*3))+IF(AS6=0,0,IF(AS6&gt;5,1,18-AS6*3))</f>
        <v>12</v>
      </c>
      <c r="AU6" s="16">
        <v>10</v>
      </c>
      <c r="AV6" s="26">
        <f>IF(AU6=0,0,IF(AU6&gt;5,1,18-AU6*3))</f>
        <v>1</v>
      </c>
      <c r="AW6" s="18"/>
      <c r="AX6" s="19">
        <f>IF(AW6=0,0,IF(AW6&gt;10,1,IF(AW5="A1",33-AW6*3,22-AW6*2)))</f>
        <v>0</v>
      </c>
      <c r="AY6" s="16"/>
      <c r="AZ6" s="19">
        <f>IF(AY6=0,0,IF(AY6&gt;10,1,IF(AY5="A1",33-AY6*3,22-AY6*2)))</f>
        <v>0</v>
      </c>
      <c r="BA6" s="16"/>
      <c r="BB6" s="19">
        <f>IF(BA6=0,0,IF(BA6&gt;10,1,IF(BA5="A1",33-BA6*3,22-BA6*2)))</f>
        <v>0</v>
      </c>
      <c r="BC6" s="16"/>
      <c r="BD6" s="26">
        <f>IF(BC6=0,0,IF(BC6&gt;10,1,IF(BC5="A1",33-BC6*3,22-BC6*2)))</f>
        <v>0</v>
      </c>
      <c r="BE6" s="22">
        <f>SUM(H6,N6,Q6,W6,AC6,AF6,AI6,AL6,AN6,AQ6,AT6,AV6,AX6,AZ6,BB6,BD6)</f>
        <v>53</v>
      </c>
      <c r="BF6" s="203"/>
      <c r="BG6" s="276"/>
      <c r="BH6" s="15" t="s">
        <v>53</v>
      </c>
      <c r="BI6" s="18">
        <v>4</v>
      </c>
      <c r="BJ6" s="16">
        <v>5</v>
      </c>
      <c r="BK6" s="19">
        <f>IF(BI6=0,0,IF(BI6&gt;5,BI6,6-BI6*1))+IF(BJ6=0,0,IF(BJ6&gt;5,BJ6,6-BJ6*1))</f>
        <v>3</v>
      </c>
      <c r="BL6" s="19">
        <v>5</v>
      </c>
      <c r="BM6" s="19"/>
      <c r="BN6" s="19">
        <f>IF(BL6=0,0,IF(BL6&gt;5,BL6,6-BL6*1))+IF(BM6=0,0,IF(BM6&gt;5,BM6,6-BM6*1))</f>
        <v>1</v>
      </c>
      <c r="BO6" s="16"/>
      <c r="BP6" s="16"/>
      <c r="BQ6" s="19">
        <f>IF(BO6=0,0,IF(BO6&gt;5,BO6,6-BO6*1))+IF(BP6=0,0,IF(BP6&gt;5,BP6,6-BP6*1))</f>
        <v>0</v>
      </c>
      <c r="BR6" s="29">
        <v>1</v>
      </c>
      <c r="BS6" s="30">
        <v>1</v>
      </c>
      <c r="BT6" s="30">
        <v>1</v>
      </c>
      <c r="BU6" s="16">
        <f>SUM(BR6*5+BS6*3+BT6*1)</f>
        <v>9</v>
      </c>
      <c r="BV6" s="16">
        <v>2</v>
      </c>
      <c r="BW6" s="30">
        <v>1</v>
      </c>
      <c r="BX6" s="16">
        <v>0</v>
      </c>
      <c r="BY6" s="16">
        <f>SUM(BV6*5+BW6*3+BX6*1)</f>
        <v>13</v>
      </c>
      <c r="BZ6" s="16"/>
      <c r="CA6" s="30"/>
      <c r="CB6" s="16">
        <v>1</v>
      </c>
      <c r="CC6" s="17">
        <f>SUM(BZ6*5+CA6*3+CB6*1)</f>
        <v>1</v>
      </c>
      <c r="CD6" s="22">
        <f>SUM(BI6:BJ6,BL6:BM6,BO6:BP6,BR6:BT6,BV6:BX6,BZ6:CB6)</f>
        <v>21</v>
      </c>
      <c r="CE6" s="195"/>
      <c r="CF6" s="197"/>
      <c r="CG6" s="276"/>
      <c r="CH6" s="15" t="s">
        <v>53</v>
      </c>
      <c r="CI6" s="25"/>
      <c r="CJ6" s="19">
        <f>IF(CI6=0,0,IF(CI6&gt;10,1,44-CI6*4))</f>
        <v>0</v>
      </c>
      <c r="CK6" s="19"/>
      <c r="CL6" s="26">
        <f>IF(CK6=0,0,IF(CK6=6,1,IF(CK6&gt;6,CK6,12-CK6*2)))</f>
        <v>0</v>
      </c>
      <c r="CM6" s="25"/>
      <c r="CN6" s="58"/>
      <c r="CO6" s="19"/>
      <c r="CP6" s="19"/>
      <c r="CQ6" s="19">
        <v>1</v>
      </c>
      <c r="CR6" s="19"/>
      <c r="CS6" s="19">
        <f>IF(CM6=0,0,IF(CM6&gt;5,CM6,6-CM6*1))+IF(CN6=0,0,IF(CN6&gt;5,CN6,12-CN6*2))+IF(CO6=0,0,IF(CO6&gt;5,CO6,18-CO6*3))+IF(CP6=0,0,IF(CP6&gt;5,CP6,18-CP6*3))+IF(CQ6=0,0,IF(CQ6&gt;5,CQ6,24-CQ6*4))+IF(CR6=0,0,IF(CR6&gt;5,CR6,30-CR6*5))</f>
        <v>20</v>
      </c>
      <c r="CT6" s="19"/>
      <c r="CU6" s="19"/>
      <c r="CV6" s="19"/>
      <c r="CW6" s="19"/>
      <c r="CX6" s="19"/>
      <c r="CY6" s="19"/>
      <c r="CZ6" s="19">
        <f>IF(CT6=0,0,IF(CT6&gt;5,CT6,6-CT6*1))+IF(CU6=0,0,IF(CU6&gt;5,CU6,12-CU6*2))+IF(CV6=0,0,IF(CV6&gt;5,CV6,18-CV6*3))+IF(CW6=0,0,IF(CW6&gt;5,CW6,18-CW6*3))+IF(CX6=0,0,IF(CX6&gt;5,CX6,24-CX6*4))+IF(CY6=0,0,IF(CY6&gt;5,CY6,30-CY6*5))</f>
        <v>0</v>
      </c>
      <c r="DA6" s="19"/>
      <c r="DB6" s="19"/>
      <c r="DC6" s="19"/>
      <c r="DD6" s="19"/>
      <c r="DE6" s="19"/>
      <c r="DF6" s="19"/>
      <c r="DG6" s="19">
        <f>IF(DA6=0,0,IF(DA6&gt;5,DA6,6-DA6*1))+IF(DB6=0,0,IF(DB6&gt;5,DB6,12-DB6*2))+IF(DC6=0,0,IF(DC6&gt;5,DC6,18-DC6*3))+IF(DD6=0,0,IF(DD6&gt;5,DD6,18-DD6*3))+IF(DE6=0,0,IF(DE6&gt;5,DE6,24-DE6*4))+IF(DF6=0,0,IF(DF6&gt;5,DF6,30-DF6*5))</f>
        <v>0</v>
      </c>
      <c r="DH6" s="18"/>
      <c r="DI6" s="16"/>
      <c r="DJ6" s="16"/>
      <c r="DK6" s="16"/>
      <c r="DL6" s="16"/>
      <c r="DM6" s="16"/>
      <c r="DN6" s="16"/>
      <c r="DO6" s="17"/>
      <c r="DP6" s="27">
        <f>SUM(CJ6,CL6,CS6,CZ6,DG6,DI6,DK6,DM6,DO6)</f>
        <v>20</v>
      </c>
      <c r="DQ6" s="195"/>
      <c r="DR6" s="200"/>
      <c r="DS6" s="276"/>
      <c r="DT6" s="231"/>
    </row>
    <row r="7" spans="1:124" ht="27.75" customHeight="1">
      <c r="A7" s="224" t="s">
        <v>66</v>
      </c>
      <c r="B7" s="15" t="s">
        <v>51</v>
      </c>
      <c r="C7" s="166">
        <v>3</v>
      </c>
      <c r="D7" s="165"/>
      <c r="E7" s="165"/>
      <c r="F7" s="165"/>
      <c r="G7" s="165"/>
      <c r="H7" s="16">
        <f>SUM(C7*2)</f>
        <v>6</v>
      </c>
      <c r="I7" s="165">
        <v>3</v>
      </c>
      <c r="J7" s="165"/>
      <c r="K7" s="165"/>
      <c r="L7" s="165"/>
      <c r="M7" s="165"/>
      <c r="N7" s="16">
        <f>SUM(I7*2)</f>
        <v>6</v>
      </c>
      <c r="O7" s="165"/>
      <c r="P7" s="165"/>
      <c r="Q7" s="17">
        <f>SUM(O7*2)</f>
        <v>0</v>
      </c>
      <c r="R7" s="166"/>
      <c r="S7" s="165"/>
      <c r="T7" s="165"/>
      <c r="U7" s="165"/>
      <c r="V7" s="165"/>
      <c r="W7" s="16">
        <f>SUM(R7*5)</f>
        <v>0</v>
      </c>
      <c r="X7" s="165"/>
      <c r="Y7" s="165"/>
      <c r="Z7" s="165"/>
      <c r="AA7" s="165"/>
      <c r="AB7" s="165"/>
      <c r="AC7" s="16">
        <f>SUM(X7*5)</f>
        <v>0</v>
      </c>
      <c r="AD7" s="165"/>
      <c r="AE7" s="165"/>
      <c r="AF7" s="17">
        <f>SUM(AD7*5)</f>
        <v>0</v>
      </c>
      <c r="AG7" s="166">
        <v>2</v>
      </c>
      <c r="AH7" s="165"/>
      <c r="AI7" s="16">
        <f>SUM(AG7*10)</f>
        <v>20</v>
      </c>
      <c r="AJ7" s="165">
        <v>1</v>
      </c>
      <c r="AK7" s="165"/>
      <c r="AL7" s="16">
        <f>SUM(AJ7*10)</f>
        <v>10</v>
      </c>
      <c r="AM7" s="16">
        <v>1</v>
      </c>
      <c r="AN7" s="17">
        <f>SUM(AM7*10)</f>
        <v>10</v>
      </c>
      <c r="AO7" s="166">
        <v>1</v>
      </c>
      <c r="AP7" s="165"/>
      <c r="AQ7" s="16">
        <f>SUM(AO7*10)</f>
        <v>10</v>
      </c>
      <c r="AR7" s="165">
        <v>1</v>
      </c>
      <c r="AS7" s="165"/>
      <c r="AT7" s="16">
        <f>SUM(AR7*10)</f>
        <v>10</v>
      </c>
      <c r="AU7" s="16">
        <v>1</v>
      </c>
      <c r="AV7" s="17">
        <f>SUM(AU7*10)</f>
        <v>10</v>
      </c>
      <c r="AW7" s="18"/>
      <c r="AX7" s="19">
        <f>IF(AW7="A1",30,IF(AW7="A2",20,""))</f>
      </c>
      <c r="AY7" s="16"/>
      <c r="AZ7" s="19">
        <f>IF(AY7="A1",30,IF(AY7="A2",20,""))</f>
      </c>
      <c r="BA7" s="16"/>
      <c r="BB7" s="19">
        <f>IF(BA7="A1",30,IF(BA7="A2",20,""))</f>
      </c>
      <c r="BC7" s="16"/>
      <c r="BD7" s="26">
        <f>IF(BC7="A1",30,IF(BC7="A2",20,""))</f>
      </c>
      <c r="BE7" s="22">
        <f>SUM(H7,N7,Q7,W7,AC7,AF7,AI7,AL7,AN7,AQ7,AT7,AV7,AX7)</f>
        <v>82</v>
      </c>
      <c r="BF7" s="209">
        <f>SUM(BE7,BE8)</f>
        <v>124</v>
      </c>
      <c r="BG7" s="229" t="str">
        <f ca="1">IF(CELL("contenuto",$A7)="","",CELL("contenuto",$A7))</f>
        <v>FORTITUDO 1875</v>
      </c>
      <c r="BH7" s="15" t="s">
        <v>52</v>
      </c>
      <c r="BI7" s="18"/>
      <c r="BJ7" s="16"/>
      <c r="BK7" s="16">
        <f>SUM(BI7:BJ7)</f>
        <v>0</v>
      </c>
      <c r="BL7" s="16"/>
      <c r="BM7" s="16"/>
      <c r="BN7" s="16">
        <f>SUM(BL7:BM7)</f>
        <v>0</v>
      </c>
      <c r="BO7" s="16"/>
      <c r="BP7" s="16"/>
      <c r="BQ7" s="16">
        <f>SUM(BO7:BP7)</f>
        <v>0</v>
      </c>
      <c r="BR7" s="29">
        <v>10</v>
      </c>
      <c r="BS7" s="20"/>
      <c r="BT7" s="30">
        <v>17</v>
      </c>
      <c r="BU7" s="16">
        <f>SUM(BR7*2+BT7*2)</f>
        <v>54</v>
      </c>
      <c r="BV7" s="16">
        <v>11</v>
      </c>
      <c r="BW7" s="20"/>
      <c r="BX7" s="16">
        <v>19</v>
      </c>
      <c r="BY7" s="16">
        <f>SUM(BV7*2+BX7*2)</f>
        <v>60</v>
      </c>
      <c r="BZ7" s="16">
        <v>10</v>
      </c>
      <c r="CA7" s="20"/>
      <c r="CB7" s="16">
        <v>14</v>
      </c>
      <c r="CC7" s="17">
        <f>SUM(BZ7*2+CB7*2)</f>
        <v>48</v>
      </c>
      <c r="CD7" s="22">
        <f>SUM(BK7,BN7,BQ7,BU7,BY7,CC7)</f>
        <v>162</v>
      </c>
      <c r="CE7" s="195">
        <f>SUM(CD7,CD8)</f>
        <v>177</v>
      </c>
      <c r="CF7" s="196">
        <f>SUM(BF7,CE7)</f>
        <v>301</v>
      </c>
      <c r="CG7" s="229" t="str">
        <f ca="1">IF(CELL("contenuto",$A7)="","",CELL("contenuto",$A7))</f>
        <v>FORTITUDO 1875</v>
      </c>
      <c r="CH7" s="15" t="s">
        <v>52</v>
      </c>
      <c r="CI7" s="25"/>
      <c r="CJ7" s="19">
        <f>SUM(CI7*25)</f>
        <v>0</v>
      </c>
      <c r="CK7" s="19"/>
      <c r="CL7" s="26">
        <f>SUM(CK7*6)</f>
        <v>0</v>
      </c>
      <c r="CM7" s="25">
        <v>0</v>
      </c>
      <c r="CN7" s="19">
        <v>1</v>
      </c>
      <c r="CO7" s="19">
        <v>1</v>
      </c>
      <c r="CP7" s="19"/>
      <c r="CQ7" s="19"/>
      <c r="CR7" s="19"/>
      <c r="CS7" s="19">
        <f>SUM(CM7*3+CN7*6+CO7*10+CP7*15+CQ7*20+CR7*25)</f>
        <v>16</v>
      </c>
      <c r="CT7" s="19">
        <v>0</v>
      </c>
      <c r="CU7" s="19">
        <v>1</v>
      </c>
      <c r="CV7" s="19">
        <v>1</v>
      </c>
      <c r="CW7" s="19">
        <v>0</v>
      </c>
      <c r="CX7" s="19">
        <v>0</v>
      </c>
      <c r="CY7" s="19">
        <v>0</v>
      </c>
      <c r="CZ7" s="19">
        <f>SUM(CT7*3+CU7*6+CV7*10+CW7*15+CX7*20+CY7*25)</f>
        <v>16</v>
      </c>
      <c r="DA7" s="19"/>
      <c r="DB7" s="19"/>
      <c r="DC7" s="19">
        <v>1</v>
      </c>
      <c r="DD7" s="19"/>
      <c r="DE7" s="19"/>
      <c r="DF7" s="19"/>
      <c r="DG7" s="19">
        <f>SUM(DA7*3+DB7*6+DC7*10+DD7*15+DE7*20+DF7*25)</f>
        <v>10</v>
      </c>
      <c r="DH7" s="18"/>
      <c r="DI7" s="16"/>
      <c r="DJ7" s="16"/>
      <c r="DK7" s="16"/>
      <c r="DL7" s="16"/>
      <c r="DM7" s="16"/>
      <c r="DN7" s="16"/>
      <c r="DO7" s="17"/>
      <c r="DP7" s="27">
        <f aca="true" t="shared" si="0" ref="DP7:DP44">SUM(CJ7,CL7,CS7,CZ7,DG7,DI7,DK7,DM7,DO7)</f>
        <v>42</v>
      </c>
      <c r="DQ7" s="195">
        <f>SUM(DP7,DP8)</f>
        <v>66</v>
      </c>
      <c r="DR7" s="199">
        <f>SUM(DQ7)</f>
        <v>66</v>
      </c>
      <c r="DS7" s="229" t="str">
        <f ca="1">IF(CELL("contenuto",$A7)="","",CELL("contenuto",$A7))</f>
        <v>FORTITUDO 1875</v>
      </c>
      <c r="DT7" s="231">
        <f>SUM(CF7,DR7)</f>
        <v>367</v>
      </c>
    </row>
    <row r="8" spans="1:124" ht="27.75" customHeight="1">
      <c r="A8" s="275"/>
      <c r="B8" s="15" t="s">
        <v>53</v>
      </c>
      <c r="C8" s="18">
        <v>4</v>
      </c>
      <c r="D8" s="16">
        <v>22</v>
      </c>
      <c r="E8" s="16">
        <v>30</v>
      </c>
      <c r="F8" s="16"/>
      <c r="G8" s="16"/>
      <c r="H8" s="19">
        <f>IF(C8=0,0,IF(C8&gt;10,1,11-C8*1))+IF(D8=0,0,IF(D8&gt;10,1,11-D8*1))+IF(E8=0,0,IF(E8&gt;10,1,11-E8*1))+IF(F8=0,0,IF(F8&gt;10,1,11-F8*1))+IF(G8=0,0,IF(G8&gt;10,1,11-G8*1))</f>
        <v>9</v>
      </c>
      <c r="I8" s="16">
        <v>9</v>
      </c>
      <c r="J8" s="16">
        <v>25</v>
      </c>
      <c r="K8" s="16">
        <v>42</v>
      </c>
      <c r="L8" s="16"/>
      <c r="M8" s="16"/>
      <c r="N8" s="19">
        <f>IF(I8=0,0,IF(I8&gt;10,1,11-I8*1))+IF(J8=0,0,IF(J8&gt;10,1,11-J8*1))+IF(K8=0,0,IF(K8&gt;10,1,11-K8*1))+IF(L8=0,0,IF(L8&gt;10,1,11-L8*1))+IF(M8=0,0,IF(M8&gt;10,1,11-M8*1))</f>
        <v>4</v>
      </c>
      <c r="O8" s="16"/>
      <c r="P8" s="16"/>
      <c r="Q8" s="26">
        <f>IF(O8=0,0,IF(O8&gt;10,1,11-O8*1))+IF(P8=0,0,IF(P8&gt;10,1,11-P8*1))</f>
        <v>0</v>
      </c>
      <c r="R8" s="18"/>
      <c r="S8" s="16"/>
      <c r="T8" s="16"/>
      <c r="U8" s="16"/>
      <c r="V8" s="16"/>
      <c r="W8" s="19">
        <f>IF(R8=0,0,IF(R8&gt;15,1,32-R8*2))+IF(S8=0,0,IF(S8&gt;15,1,32-S8*2))+IF(T8=0,0,IF(T8&gt;15,1,32-T8*2))+IF(U8=0,0,IF(U8&gt;15,1,32-U8*2))+IF(V8=0,0,IF(V8&gt;15,1,32-V8*2))</f>
        <v>0</v>
      </c>
      <c r="X8" s="16"/>
      <c r="Y8" s="16"/>
      <c r="Z8" s="16"/>
      <c r="AA8" s="16"/>
      <c r="AB8" s="16"/>
      <c r="AC8" s="19">
        <f>IF(X8=0,0,IF(X8&gt;15,1,32-X8*2))+IF(Y8=0,0,IF(Y8&gt;15,1,32-Y8*2))+IF(Z8=0,0,IF(Z8&gt;15,1,32-Z8*2))+IF(AA8=0,0,IF(AA8&gt;15,1,32-AA8*2))+IF(AB8=0,0,IF(AB8&gt;15,1,32-AB8*2))</f>
        <v>0</v>
      </c>
      <c r="AD8" s="16"/>
      <c r="AE8" s="16"/>
      <c r="AF8" s="26">
        <f>IF(AD8=0,0,IF(AD8&gt;15,1,32-AD8*2))+IF(AE8=0,0,IF(AE8&gt;15,1,32-AE8*2))</f>
        <v>0</v>
      </c>
      <c r="AG8" s="18">
        <v>5</v>
      </c>
      <c r="AH8" s="16">
        <v>6</v>
      </c>
      <c r="AI8" s="19">
        <f>IF(AG8=0,0,IF(AG8&gt;5,1,6-AG8*1))+IF(AH8=0,0,IF(AH8&gt;5,1,6-AH8*1))</f>
        <v>2</v>
      </c>
      <c r="AJ8" s="16">
        <v>6</v>
      </c>
      <c r="AK8" s="16"/>
      <c r="AL8" s="19">
        <f>IF(AJ8=0,0,IF(AJ8&gt;5,1,6-AJ8*1))+IF(AK8=0,0,IF(AK8&gt;5,1,6-AK8*1))</f>
        <v>1</v>
      </c>
      <c r="AM8" s="16">
        <v>37</v>
      </c>
      <c r="AN8" s="26">
        <f>IF(AM8=0,0,IF(AM8&gt;5,1,6-AM8*1))</f>
        <v>1</v>
      </c>
      <c r="AO8" s="18">
        <v>2</v>
      </c>
      <c r="AP8" s="16"/>
      <c r="AQ8" s="19">
        <f>IF(AO8=0,0,IF(AO8&gt;5,1,18-AO8*3))+IF(AP8=0,0,IF(AP8&gt;5,1,18-AP8*3))</f>
        <v>12</v>
      </c>
      <c r="AR8" s="16">
        <v>2</v>
      </c>
      <c r="AS8" s="16"/>
      <c r="AT8" s="19">
        <f>IF(AR8=0,0,IF(AR8&gt;5,1,18-AR8*3))+IF(AS8=0,0,IF(AS8&gt;5,1,18-AS8*3))</f>
        <v>12</v>
      </c>
      <c r="AU8" s="16">
        <v>15</v>
      </c>
      <c r="AV8" s="26">
        <f>IF(AU8=0,0,IF(AU8&gt;5,1,18-AU8*3))</f>
        <v>1</v>
      </c>
      <c r="AW8" s="18"/>
      <c r="AX8" s="19">
        <f>IF(AW8=0,0,IF(AW8&gt;10,1,IF(AW7="A1",33-AW8*3,22-AW8*2)))</f>
        <v>0</v>
      </c>
      <c r="AY8" s="16"/>
      <c r="AZ8" s="19">
        <f>IF(AY8=0,0,IF(AY8&gt;10,1,IF(AY7="A1",33-AY8*3,22-AY8*2)))</f>
        <v>0</v>
      </c>
      <c r="BA8" s="16"/>
      <c r="BB8" s="19">
        <f>IF(BA8=0,0,IF(BA8&gt;10,1,IF(BA7="A1",33-BA8*3,22-BA8*2)))</f>
        <v>0</v>
      </c>
      <c r="BC8" s="16"/>
      <c r="BD8" s="26">
        <f>IF(BC8=0,0,IF(BC8&gt;10,1,IF(BC7="A1",33-BC8*3,22-BC8*2)))</f>
        <v>0</v>
      </c>
      <c r="BE8" s="22">
        <f>SUM(H8,N8,Q8,W8,AC8,AF8,AI8,AL8,AN8,AQ8,AT8,AV8,AX8,AZ8,BB8,BD8)</f>
        <v>42</v>
      </c>
      <c r="BF8" s="209"/>
      <c r="BG8" s="276"/>
      <c r="BH8" s="15" t="s">
        <v>53</v>
      </c>
      <c r="BI8" s="18"/>
      <c r="BJ8" s="16"/>
      <c r="BK8" s="19">
        <f>IF(BI8=0,0,IF(BI8&gt;5,BI8,6-BI8*1))+IF(BJ8=0,0,IF(BJ8&gt;5,BJ8,6-BJ8*1))</f>
        <v>0</v>
      </c>
      <c r="BL8" s="19"/>
      <c r="BM8" s="19"/>
      <c r="BN8" s="19">
        <f>IF(BL8=0,0,IF(BL8&gt;5,BL8,6-BL8*1))+IF(BM8=0,0,IF(BM8&gt;5,BM8,6-BM8*1))</f>
        <v>0</v>
      </c>
      <c r="BO8" s="16"/>
      <c r="BP8" s="16"/>
      <c r="BQ8" s="19">
        <f>IF(BO8=0,0,IF(BO8&gt;5,BO8,6-BO8*1))+IF(BP8=0,0,IF(BP8&gt;5,BP8,6-BP8*1))</f>
        <v>0</v>
      </c>
      <c r="BR8" s="29">
        <v>4</v>
      </c>
      <c r="BS8" s="30">
        <v>1</v>
      </c>
      <c r="BT8" s="30">
        <v>2</v>
      </c>
      <c r="BU8" s="16">
        <f>SUM(BR8*5+BS8*3+BT8*1)</f>
        <v>25</v>
      </c>
      <c r="BV8" s="16">
        <v>4</v>
      </c>
      <c r="BW8" s="30"/>
      <c r="BX8" s="16"/>
      <c r="BY8" s="16">
        <f>SUM(BV8*5+BW8*3+BX8*1)</f>
        <v>20</v>
      </c>
      <c r="BZ8" s="16">
        <v>3</v>
      </c>
      <c r="CA8" s="30"/>
      <c r="CB8" s="16">
        <v>1</v>
      </c>
      <c r="CC8" s="17">
        <f>SUM(BZ8*5+CA8*3+CB8*1)</f>
        <v>16</v>
      </c>
      <c r="CD8" s="22">
        <f>SUM(BI8:BJ8,BL8:BM8,BO8:BP8,BR8:BT8,BV8:BX8,BZ8:CB8)</f>
        <v>15</v>
      </c>
      <c r="CE8" s="195"/>
      <c r="CF8" s="197"/>
      <c r="CG8" s="276"/>
      <c r="CH8" s="15" t="s">
        <v>53</v>
      </c>
      <c r="CI8" s="25"/>
      <c r="CJ8" s="19">
        <f>IF(CI8=0,0,IF(CI8&gt;10,1,44-CI8*4))</f>
        <v>0</v>
      </c>
      <c r="CK8" s="19"/>
      <c r="CL8" s="26">
        <f>IF(CK8=0,0,IF(CK8=6,1,IF(CK8&gt;6,CK8,12-CK8*2)))</f>
        <v>0</v>
      </c>
      <c r="CM8" s="25"/>
      <c r="CN8" s="19"/>
      <c r="CO8" s="19">
        <v>2</v>
      </c>
      <c r="CP8" s="19"/>
      <c r="CQ8" s="19"/>
      <c r="CR8" s="19"/>
      <c r="CS8" s="19">
        <f>IF(CM8=0,0,IF(CM8&gt;5,CM8,6-CM8*1))+IF(CN8=0,0,IF(CN8&gt;5,CN8,12-CN8*2))+IF(CO8=0,0,IF(CO8&gt;5,CO8,18-CO8*3))+IF(CP8=0,0,IF(CP8&gt;5,CP8,18-CP8*3))+IF(CQ8=0,0,IF(CQ8&gt;5,CQ8,24-CQ8*4))+IF(CR8=0,0,IF(CR8&gt;5,CR8,30-CR8*5))</f>
        <v>12</v>
      </c>
      <c r="CT8" s="19"/>
      <c r="CU8" s="19"/>
      <c r="CV8" s="19">
        <v>2</v>
      </c>
      <c r="CW8" s="19"/>
      <c r="CX8" s="19"/>
      <c r="CY8" s="19"/>
      <c r="CZ8" s="19">
        <f>IF(CT8=0,0,IF(CT8&gt;5,CT8,6-CT8*1))+IF(CU8=0,0,IF(CU8&gt;5,CU8,12-CU8*2))+IF(CV8=0,0,IF(CV8&gt;5,CV8,18-CV8*3))+IF(CW8=0,0,IF(CW8&gt;5,CW8,18-CW8*3))+IF(CX8=0,0,IF(CX8&gt;5,CX8,24-CX8*4))+IF(CY8=0,0,IF(CY8&gt;5,CY8,30-CY8*5))</f>
        <v>12</v>
      </c>
      <c r="DA8" s="19"/>
      <c r="DB8" s="19"/>
      <c r="DC8" s="19"/>
      <c r="DD8" s="19"/>
      <c r="DE8" s="19"/>
      <c r="DF8" s="19"/>
      <c r="DG8" s="19">
        <f>IF(DA8=0,0,IF(DA8&gt;5,DA8,6-DA8*1))+IF(DB8=0,0,IF(DB8&gt;5,DB8,12-DB8*2))+IF(DC8=0,0,IF(DC8&gt;5,DC8,18-DC8*3))+IF(DD8=0,0,IF(DD8&gt;5,DD8,18-DD8*3))+IF(DE8=0,0,IF(DE8&gt;5,DE8,24-DE8*4))+IF(DF8=0,0,IF(DF8&gt;5,DF8,30-DF8*5))</f>
        <v>0</v>
      </c>
      <c r="DH8" s="18"/>
      <c r="DI8" s="16"/>
      <c r="DJ8" s="16"/>
      <c r="DK8" s="16"/>
      <c r="DL8" s="16"/>
      <c r="DM8" s="16"/>
      <c r="DN8" s="16"/>
      <c r="DO8" s="17"/>
      <c r="DP8" s="27">
        <f t="shared" si="0"/>
        <v>24</v>
      </c>
      <c r="DQ8" s="195"/>
      <c r="DR8" s="200"/>
      <c r="DS8" s="276"/>
      <c r="DT8" s="231"/>
    </row>
    <row r="9" spans="1:124" ht="27.75" customHeight="1">
      <c r="A9" s="224" t="s">
        <v>67</v>
      </c>
      <c r="B9" s="15" t="s">
        <v>51</v>
      </c>
      <c r="C9" s="166">
        <v>1</v>
      </c>
      <c r="D9" s="165"/>
      <c r="E9" s="165"/>
      <c r="F9" s="165"/>
      <c r="G9" s="165"/>
      <c r="H9" s="16">
        <f>SUM(C9*2)</f>
        <v>2</v>
      </c>
      <c r="I9" s="165">
        <v>1</v>
      </c>
      <c r="J9" s="165"/>
      <c r="K9" s="165"/>
      <c r="L9" s="165"/>
      <c r="M9" s="165"/>
      <c r="N9" s="16">
        <f>SUM(I9*2)</f>
        <v>2</v>
      </c>
      <c r="O9" s="165"/>
      <c r="P9" s="165"/>
      <c r="Q9" s="17">
        <f>SUM(O9*2)</f>
        <v>0</v>
      </c>
      <c r="R9" s="166">
        <v>1</v>
      </c>
      <c r="S9" s="165"/>
      <c r="T9" s="165"/>
      <c r="U9" s="165"/>
      <c r="V9" s="165"/>
      <c r="W9" s="16">
        <f>SUM(R9*5)</f>
        <v>5</v>
      </c>
      <c r="X9" s="165">
        <v>1</v>
      </c>
      <c r="Y9" s="165"/>
      <c r="Z9" s="165"/>
      <c r="AA9" s="165"/>
      <c r="AB9" s="165"/>
      <c r="AC9" s="16">
        <f>SUM(X9*5)</f>
        <v>5</v>
      </c>
      <c r="AD9" s="165"/>
      <c r="AE9" s="165"/>
      <c r="AF9" s="17">
        <f>SUM(AD9*5)</f>
        <v>0</v>
      </c>
      <c r="AG9" s="166"/>
      <c r="AH9" s="165"/>
      <c r="AI9" s="16">
        <f>SUM(AG9*10)</f>
        <v>0</v>
      </c>
      <c r="AJ9" s="165"/>
      <c r="AK9" s="165"/>
      <c r="AL9" s="16">
        <f>SUM(AJ9*10)</f>
        <v>0</v>
      </c>
      <c r="AM9" s="16"/>
      <c r="AN9" s="17">
        <f>SUM(AM9*10)</f>
        <v>0</v>
      </c>
      <c r="AO9" s="166">
        <v>1</v>
      </c>
      <c r="AP9" s="165"/>
      <c r="AQ9" s="16">
        <f>SUM(AO9*10)</f>
        <v>10</v>
      </c>
      <c r="AR9" s="165">
        <v>1</v>
      </c>
      <c r="AS9" s="165"/>
      <c r="AT9" s="16">
        <f>SUM(AR9*10)</f>
        <v>10</v>
      </c>
      <c r="AU9" s="16">
        <v>1</v>
      </c>
      <c r="AV9" s="17">
        <f>SUM(AU9*10)</f>
        <v>10</v>
      </c>
      <c r="AW9" s="18"/>
      <c r="AX9" s="19">
        <f>IF(AW9="A1",30,IF(AW9="A2",20,""))</f>
      </c>
      <c r="AY9" s="16"/>
      <c r="AZ9" s="19">
        <f>IF(AY9="A1",30,IF(AY9="A2",20,""))</f>
      </c>
      <c r="BA9" s="16"/>
      <c r="BB9" s="19">
        <f>IF(BA9="A1",30,IF(BA9="A2",20,""))</f>
      </c>
      <c r="BC9" s="16"/>
      <c r="BD9" s="26">
        <f>IF(BC9="A1",30,IF(BC9="A2",20,""))</f>
      </c>
      <c r="BE9" s="22">
        <f>SUM(H9,N9,Q9,W9,AC9,AF9,AI9,AL9,AN9,AQ9,AT9,AV9,AX9)</f>
        <v>44</v>
      </c>
      <c r="BF9" s="209">
        <f>SUM(BE9,BE10)</f>
        <v>109</v>
      </c>
      <c r="BG9" s="229" t="str">
        <f ca="1">IF(CELL("contenuto",$A9)="","",CELL("contenuto",$A9))</f>
        <v>EST VERONESE</v>
      </c>
      <c r="BH9" s="15" t="s">
        <v>52</v>
      </c>
      <c r="BI9" s="18">
        <v>1</v>
      </c>
      <c r="BJ9" s="16"/>
      <c r="BK9" s="16">
        <f>SUM(BI9:BJ9)</f>
        <v>1</v>
      </c>
      <c r="BL9" s="16">
        <v>1</v>
      </c>
      <c r="BM9" s="16"/>
      <c r="BN9" s="16">
        <f>SUM(BL9:BM9)</f>
        <v>1</v>
      </c>
      <c r="BO9" s="16"/>
      <c r="BP9" s="16"/>
      <c r="BQ9" s="16">
        <f>SUM(BO9:BP9)</f>
        <v>0</v>
      </c>
      <c r="BR9" s="29">
        <v>3</v>
      </c>
      <c r="BS9" s="20"/>
      <c r="BT9" s="30">
        <v>6</v>
      </c>
      <c r="BU9" s="16">
        <f>SUM(BR9*2+BT9*2)</f>
        <v>18</v>
      </c>
      <c r="BV9" s="16"/>
      <c r="BW9" s="20"/>
      <c r="BX9" s="16"/>
      <c r="BY9" s="16">
        <f>SUM(BV9*2+BX9*2)</f>
        <v>0</v>
      </c>
      <c r="BZ9" s="16">
        <v>4</v>
      </c>
      <c r="CA9" s="20"/>
      <c r="CB9" s="16">
        <v>6</v>
      </c>
      <c r="CC9" s="17">
        <f>SUM(BZ9*2+CB9*2)</f>
        <v>20</v>
      </c>
      <c r="CD9" s="22">
        <f>SUM(BK9,BN9,BQ9,BU9,BY9,CC9)</f>
        <v>40</v>
      </c>
      <c r="CE9" s="195">
        <f>SUM(CD9,CD10)</f>
        <v>82</v>
      </c>
      <c r="CF9" s="196">
        <f>SUM(BF9,CE9)</f>
        <v>191</v>
      </c>
      <c r="CG9" s="229" t="str">
        <f ca="1">IF(CELL("contenuto",$A9)="","",CELL("contenuto",$A9))</f>
        <v>EST VERONESE</v>
      </c>
      <c r="CH9" s="15" t="s">
        <v>52</v>
      </c>
      <c r="CI9" s="25"/>
      <c r="CJ9" s="19">
        <f>SUM(CI9*25)</f>
        <v>0</v>
      </c>
      <c r="CK9" s="19"/>
      <c r="CL9" s="26">
        <f>SUM(CK9*6)</f>
        <v>0</v>
      </c>
      <c r="CM9" s="25">
        <v>2</v>
      </c>
      <c r="CN9" s="19">
        <v>2</v>
      </c>
      <c r="CO9" s="19">
        <v>1</v>
      </c>
      <c r="CP9" s="19"/>
      <c r="CQ9" s="19">
        <v>1</v>
      </c>
      <c r="CR9" s="19"/>
      <c r="CS9" s="19">
        <f>SUM(CM9*3+CN9*6+CO9*10+CP9*15+CQ9*20+CR9*25)</f>
        <v>48</v>
      </c>
      <c r="CT9" s="19">
        <v>4</v>
      </c>
      <c r="CU9" s="19">
        <v>2</v>
      </c>
      <c r="CV9" s="19">
        <v>1</v>
      </c>
      <c r="CW9" s="19">
        <v>0</v>
      </c>
      <c r="CX9" s="19">
        <v>1</v>
      </c>
      <c r="CY9" s="19">
        <v>0</v>
      </c>
      <c r="CZ9" s="19">
        <f>SUM(CT9*3+CU9*6+CV9*10+CW9*15+CX9*20+CY9*25)</f>
        <v>54</v>
      </c>
      <c r="DA9" s="19"/>
      <c r="DB9" s="19">
        <v>1</v>
      </c>
      <c r="DC9" s="19">
        <v>1</v>
      </c>
      <c r="DD9" s="19"/>
      <c r="DE9" s="19">
        <v>1</v>
      </c>
      <c r="DF9" s="19"/>
      <c r="DG9" s="19">
        <f>SUM(DA9*3+DB9*6+DC9*10+DD9*15+DE9*20+DF9*25)</f>
        <v>36</v>
      </c>
      <c r="DH9" s="18"/>
      <c r="DI9" s="16"/>
      <c r="DJ9" s="16"/>
      <c r="DK9" s="16"/>
      <c r="DL9" s="16"/>
      <c r="DM9" s="16"/>
      <c r="DN9" s="16"/>
      <c r="DO9" s="17"/>
      <c r="DP9" s="27">
        <f t="shared" si="0"/>
        <v>138</v>
      </c>
      <c r="DQ9" s="195">
        <f>SUM(DP9,DP10)</f>
        <v>180</v>
      </c>
      <c r="DR9" s="199">
        <f>SUM(DQ9)</f>
        <v>180</v>
      </c>
      <c r="DS9" s="229" t="str">
        <f ca="1">IF(CELL("contenuto",$A9)="","",CELL("contenuto",$A9))</f>
        <v>EST VERONESE</v>
      </c>
      <c r="DT9" s="231">
        <f>SUM(CF9,DR9)</f>
        <v>371</v>
      </c>
    </row>
    <row r="10" spans="1:124" ht="27.75" customHeight="1">
      <c r="A10" s="275"/>
      <c r="B10" s="15" t="s">
        <v>53</v>
      </c>
      <c r="C10" s="18">
        <v>23</v>
      </c>
      <c r="D10" s="16"/>
      <c r="E10" s="16"/>
      <c r="F10" s="16"/>
      <c r="G10" s="16"/>
      <c r="H10" s="19">
        <f>IF(C10=0,0,IF(C10&gt;10,1,11-C10*1))+IF(D10=0,0,IF(D10&gt;10,1,11-D10*1))+IF(E10=0,0,IF(E10&gt;10,1,11-E10*1))+IF(F10=0,0,IF(F10&gt;10,1,11-F10*1))+IF(G10=0,0,IF(G10&gt;10,1,11-G10*1))</f>
        <v>1</v>
      </c>
      <c r="I10" s="28">
        <v>21</v>
      </c>
      <c r="J10" s="28"/>
      <c r="K10" s="28"/>
      <c r="L10" s="16"/>
      <c r="M10" s="16"/>
      <c r="N10" s="19">
        <f>IF(I10=0,0,IF(I10&gt;10,1,11-I10*1))+IF(J10=0,0,IF(J10&gt;10,1,11-J10*1))+IF(K10=0,0,IF(K10&gt;10,1,11-K10*1))+IF(L10=0,0,IF(L10&gt;10,1,11-L10*1))+IF(M10=0,0,IF(M10&gt;10,1,11-M10*1))</f>
        <v>1</v>
      </c>
      <c r="O10" s="16"/>
      <c r="P10" s="16"/>
      <c r="Q10" s="26">
        <f>IF(O10=0,0,IF(O10&gt;10,1,11-O10*1))+IF(P10=0,0,IF(P10&gt;10,1,11-P10*1))</f>
        <v>0</v>
      </c>
      <c r="R10" s="18">
        <v>4</v>
      </c>
      <c r="S10" s="16"/>
      <c r="T10" s="16"/>
      <c r="U10" s="16"/>
      <c r="V10" s="16"/>
      <c r="W10" s="19">
        <f>IF(R10=0,0,IF(R10&gt;15,1,32-R10*2))+IF(S10=0,0,IF(S10&gt;15,1,32-S10*2))+IF(T10=0,0,IF(T10&gt;15,1,32-T10*2))+IF(U10=0,0,IF(U10&gt;15,1,32-U10*2))+IF(V10=0,0,IF(V10&gt;15,1,32-V10*2))</f>
        <v>24</v>
      </c>
      <c r="X10" s="28">
        <v>6</v>
      </c>
      <c r="Y10" s="28"/>
      <c r="Z10" s="28"/>
      <c r="AA10" s="16"/>
      <c r="AB10" s="16"/>
      <c r="AC10" s="19">
        <f>IF(X10=0,0,IF(X10&gt;15,1,32-X10*2))+IF(Y10=0,0,IF(Y10&gt;15,1,32-Y10*2))+IF(Z10=0,0,IF(Z10&gt;15,1,32-Z10*2))+IF(AA10=0,0,IF(AA10&gt;15,1,32-AA10*2))+IF(AB10=0,0,IF(AB10&gt;15,1,32-AB10*2))</f>
        <v>20</v>
      </c>
      <c r="AD10" s="16"/>
      <c r="AE10" s="16"/>
      <c r="AF10" s="26">
        <f>IF(AD10=0,0,IF(AD10&gt;15,1,32-AD10*2))+IF(AE10=0,0,IF(AE10&gt;15,1,32-AE10*2))</f>
        <v>0</v>
      </c>
      <c r="AG10" s="18"/>
      <c r="AH10" s="16"/>
      <c r="AI10" s="19">
        <f>IF(AG10=0,0,IF(AG10&gt;5,1,6-AG10*1))+IF(AH10=0,0,IF(AH10&gt;5,1,6-AH10*1))</f>
        <v>0</v>
      </c>
      <c r="AJ10" s="16"/>
      <c r="AK10" s="16"/>
      <c r="AL10" s="19">
        <f>IF(AJ10=0,0,IF(AJ10&gt;5,1,6-AJ10*1))+IF(AK10=0,0,IF(AK10&gt;5,1,6-AK10*1))</f>
        <v>0</v>
      </c>
      <c r="AM10" s="16"/>
      <c r="AN10" s="26">
        <f>IF(AM10=0,0,IF(AM10&gt;5,1,6-AM10*1))</f>
        <v>0</v>
      </c>
      <c r="AO10" s="18">
        <v>3</v>
      </c>
      <c r="AP10" s="16"/>
      <c r="AQ10" s="19">
        <f>IF(AO10=0,0,IF(AO10&gt;5,1,18-AO10*3))+IF(AP10=0,0,IF(AP10&gt;5,1,18-AP10*3))</f>
        <v>9</v>
      </c>
      <c r="AR10" s="16">
        <v>3</v>
      </c>
      <c r="AS10" s="16"/>
      <c r="AT10" s="19">
        <f>IF(AR10=0,0,IF(AR10&gt;5,1,18-AR10*3))+IF(AS10=0,0,IF(AS10&gt;5,1,18-AS10*3))</f>
        <v>9</v>
      </c>
      <c r="AU10" s="16">
        <v>17</v>
      </c>
      <c r="AV10" s="26">
        <f>IF(AU10=0,0,IF(AU10&gt;5,1,18-AU10*3))</f>
        <v>1</v>
      </c>
      <c r="AW10" s="18"/>
      <c r="AX10" s="19">
        <f>IF(AW10=0,0,IF(AW10&gt;10,1,IF(AW9="A1",33-AW10*3,22-AW10*2)))</f>
        <v>0</v>
      </c>
      <c r="AY10" s="16"/>
      <c r="AZ10" s="19">
        <f>IF(AY10=0,0,IF(AY10&gt;10,1,IF(AY9="A1",33-AY10*3,22-AY10*2)))</f>
        <v>0</v>
      </c>
      <c r="BA10" s="16"/>
      <c r="BB10" s="19">
        <f>IF(BA10=0,0,IF(BA10&gt;10,1,IF(BA9="A1",33-BA10*3,22-BA10*2)))</f>
        <v>0</v>
      </c>
      <c r="BC10" s="16"/>
      <c r="BD10" s="26">
        <f>IF(BC10=0,0,IF(BC10&gt;10,1,IF(BC9="A1",33-BC10*3,22-BC10*2)))</f>
        <v>0</v>
      </c>
      <c r="BE10" s="22">
        <f>SUM(H10,N10,Q10,W10,AC10,AF10,AI10,AL10,AN10,AQ10,AT10,AV10,AX10,AZ10,BB10,BD10)</f>
        <v>65</v>
      </c>
      <c r="BF10" s="209"/>
      <c r="BG10" s="276"/>
      <c r="BH10" s="15" t="s">
        <v>53</v>
      </c>
      <c r="BI10" s="18">
        <v>13</v>
      </c>
      <c r="BJ10" s="16"/>
      <c r="BK10" s="19">
        <v>0</v>
      </c>
      <c r="BL10" s="19">
        <v>26</v>
      </c>
      <c r="BM10" s="19"/>
      <c r="BN10" s="19">
        <f>IF(BL10=0,0,IF(BL10&gt;5,BL10,6-BL10*1))+IF(BM10=0,0,IF(BM10&gt;5,BM10,6-BM10*1))</f>
        <v>26</v>
      </c>
      <c r="BO10" s="16"/>
      <c r="BP10" s="16"/>
      <c r="BQ10" s="19">
        <f>IF(BO10=0,0,IF(BO10&gt;5,BO10,6-BO10*1))+IF(BP10=0,0,IF(BP10&gt;5,BP10,6-BP10*1))</f>
        <v>0</v>
      </c>
      <c r="BR10" s="29">
        <v>0</v>
      </c>
      <c r="BS10" s="30">
        <v>3</v>
      </c>
      <c r="BT10" s="30">
        <v>0</v>
      </c>
      <c r="BU10" s="16">
        <f>SUM(BR10*5+BS10*3+BT10*1)</f>
        <v>9</v>
      </c>
      <c r="BV10" s="16"/>
      <c r="BW10" s="30"/>
      <c r="BX10" s="16"/>
      <c r="BY10" s="16">
        <f>SUM(BV10*5+BW10*3+BX10*1)</f>
        <v>0</v>
      </c>
      <c r="BZ10" s="16"/>
      <c r="CA10" s="30"/>
      <c r="CB10" s="16"/>
      <c r="CC10" s="17">
        <f>SUM(BZ10*5+CA10*3+CB10*1)</f>
        <v>0</v>
      </c>
      <c r="CD10" s="22">
        <f>SUM(BI10:BJ10,BL10:BM10,BO10:BP10,BR10:BT10,BV10:BX10,BZ10:CB10)</f>
        <v>42</v>
      </c>
      <c r="CE10" s="195"/>
      <c r="CF10" s="197"/>
      <c r="CG10" s="276"/>
      <c r="CH10" s="15" t="s">
        <v>53</v>
      </c>
      <c r="CI10" s="25"/>
      <c r="CJ10" s="19">
        <f>IF(CI10=0,0,IF(CI10&gt;10,1,44-CI10*4))</f>
        <v>0</v>
      </c>
      <c r="CK10" s="19"/>
      <c r="CL10" s="26">
        <f>IF(CK10=0,0,IF(CK10=6,1,IF(CK10&gt;6,CK10,12-CK10*2)))</f>
        <v>0</v>
      </c>
      <c r="CM10" s="25"/>
      <c r="CN10" s="19"/>
      <c r="CO10" s="19">
        <v>3</v>
      </c>
      <c r="CP10" s="19"/>
      <c r="CQ10" s="19">
        <v>1</v>
      </c>
      <c r="CR10" s="19"/>
      <c r="CS10" s="19">
        <f>IF(CM10=0,0,IF(CM10&gt;5,CM10,6-CM10*1))+IF(CN10=0,0,IF(CN10&gt;5,CN10,12-CN10*2))+IF(CO10=0,0,IF(CO10&gt;5,CO10,18-CO10*3))+IF(CP10=0,0,IF(CP10&gt;5,CP10,18-CP10*3))+IF(CQ10=0,0,IF(CQ10&gt;5,CQ10,24-CQ10*4))+IF(CR10=0,0,IF(CR10&gt;5,CR10,30-CR10*5))</f>
        <v>29</v>
      </c>
      <c r="CT10" s="19"/>
      <c r="CU10" s="19">
        <v>4</v>
      </c>
      <c r="CV10" s="19">
        <v>3</v>
      </c>
      <c r="CW10" s="19"/>
      <c r="CX10" s="19"/>
      <c r="CY10" s="19"/>
      <c r="CZ10" s="19">
        <f>IF(CT10=0,0,IF(CT10&gt;5,CT10,6-CT10*1))+IF(CU10=0,0,IF(CU10&gt;5,CU10,12-CU10*2))+IF(CV10=0,0,IF(CV10&gt;5,CV10,18-CV10*3))+IF(CW10=0,0,IF(CW10&gt;5,CW10,18-CW10*3))+IF(CX10=0,0,IF(CX10&gt;5,CX10,24-CX10*4))+IF(CY10=0,0,IF(CY10&gt;5,CY10,30-CY10*5))</f>
        <v>13</v>
      </c>
      <c r="DA10" s="19"/>
      <c r="DB10" s="19"/>
      <c r="DC10" s="19"/>
      <c r="DD10" s="19"/>
      <c r="DE10" s="19"/>
      <c r="DF10" s="19"/>
      <c r="DG10" s="19">
        <f>IF(DA10=0,0,IF(DA10&gt;5,DA10,6-DA10*1))+IF(DB10=0,0,IF(DB10&gt;5,DB10,12-DB10*2))+IF(DC10=0,0,IF(DC10&gt;5,DC10,18-DC10*3))+IF(DD10=0,0,IF(DD10&gt;5,DD10,18-DD10*3))+IF(DE10=0,0,IF(DE10&gt;5,DE10,24-DE10*4))+IF(DF10=0,0,IF(DF10&gt;5,DF10,30-DF10*5))</f>
        <v>0</v>
      </c>
      <c r="DH10" s="18"/>
      <c r="DI10" s="16"/>
      <c r="DJ10" s="16"/>
      <c r="DK10" s="16"/>
      <c r="DL10" s="16"/>
      <c r="DM10" s="16"/>
      <c r="DN10" s="16"/>
      <c r="DO10" s="17"/>
      <c r="DP10" s="27">
        <f t="shared" si="0"/>
        <v>42</v>
      </c>
      <c r="DQ10" s="195"/>
      <c r="DR10" s="200"/>
      <c r="DS10" s="276"/>
      <c r="DT10" s="231"/>
    </row>
    <row r="11" spans="1:124" ht="27.75" customHeight="1">
      <c r="A11" s="224" t="s">
        <v>68</v>
      </c>
      <c r="B11" s="15" t="s">
        <v>51</v>
      </c>
      <c r="C11" s="166">
        <v>1</v>
      </c>
      <c r="D11" s="165"/>
      <c r="E11" s="165"/>
      <c r="F11" s="165"/>
      <c r="G11" s="165"/>
      <c r="H11" s="16">
        <f>SUM(C11*2)</f>
        <v>2</v>
      </c>
      <c r="I11" s="165">
        <v>3</v>
      </c>
      <c r="J11" s="165"/>
      <c r="K11" s="165"/>
      <c r="L11" s="165"/>
      <c r="M11" s="165"/>
      <c r="N11" s="16">
        <f>SUM(I11*2)</f>
        <v>6</v>
      </c>
      <c r="O11" s="165"/>
      <c r="P11" s="165"/>
      <c r="Q11" s="17">
        <f>SUM(O11*2)</f>
        <v>0</v>
      </c>
      <c r="R11" s="166"/>
      <c r="S11" s="165"/>
      <c r="T11" s="165"/>
      <c r="U11" s="165"/>
      <c r="V11" s="165"/>
      <c r="W11" s="16">
        <f>SUM(R11*5)</f>
        <v>0</v>
      </c>
      <c r="X11" s="165">
        <v>1</v>
      </c>
      <c r="Y11" s="165"/>
      <c r="Z11" s="165"/>
      <c r="AA11" s="165"/>
      <c r="AB11" s="165"/>
      <c r="AC11" s="16">
        <f>SUM(X11*5)</f>
        <v>5</v>
      </c>
      <c r="AD11" s="165"/>
      <c r="AE11" s="165"/>
      <c r="AF11" s="17">
        <f>SUM(AD11*5)</f>
        <v>0</v>
      </c>
      <c r="AG11" s="166">
        <v>2</v>
      </c>
      <c r="AH11" s="165"/>
      <c r="AI11" s="16">
        <f>SUM(AG11*10)</f>
        <v>20</v>
      </c>
      <c r="AJ11" s="165">
        <v>2</v>
      </c>
      <c r="AK11" s="165"/>
      <c r="AL11" s="16">
        <f>SUM(AJ11*10)</f>
        <v>20</v>
      </c>
      <c r="AM11" s="16"/>
      <c r="AN11" s="17">
        <f>SUM(AM11*10)</f>
        <v>0</v>
      </c>
      <c r="AO11" s="166">
        <v>1</v>
      </c>
      <c r="AP11" s="165"/>
      <c r="AQ11" s="16">
        <f>SUM(AO11*10)</f>
        <v>10</v>
      </c>
      <c r="AR11" s="165">
        <v>1</v>
      </c>
      <c r="AS11" s="165"/>
      <c r="AT11" s="16">
        <f>SUM(AR11*10)</f>
        <v>10</v>
      </c>
      <c r="AU11" s="16">
        <v>1</v>
      </c>
      <c r="AV11" s="17">
        <f>SUM(AU11*10)</f>
        <v>10</v>
      </c>
      <c r="AW11" s="18"/>
      <c r="AX11" s="19">
        <f>IF(AW11="A1",30,IF(AW11="A2",20,""))</f>
      </c>
      <c r="AY11" s="16"/>
      <c r="AZ11" s="19">
        <f>IF(AY11="A1",30,IF(AY11="A2",20,""))</f>
      </c>
      <c r="BA11" s="16"/>
      <c r="BB11" s="19">
        <f>IF(BA11="A1",30,IF(BA11="A2",20,""))</f>
      </c>
      <c r="BC11" s="16"/>
      <c r="BD11" s="26">
        <f>IF(BC11="A1",30,IF(BC11="A2",20,""))</f>
      </c>
      <c r="BE11" s="22">
        <f>SUM(H11,N11,Q11,W11,AC11,AF11,AI11,AL11,AN11,AQ11,AT11,AV11,AX11)</f>
        <v>83</v>
      </c>
      <c r="BF11" s="209">
        <f>SUM(BE11,BE12)</f>
        <v>128</v>
      </c>
      <c r="BG11" s="229" t="str">
        <f ca="1">IF(CELL("contenuto",$A11)="","",CELL("contenuto",$A11))</f>
        <v>BENTEGODI</v>
      </c>
      <c r="BH11" s="15" t="s">
        <v>52</v>
      </c>
      <c r="BI11" s="18">
        <v>12</v>
      </c>
      <c r="BJ11" s="16"/>
      <c r="BK11" s="16">
        <f>SUM(BI11:BJ11)</f>
        <v>12</v>
      </c>
      <c r="BL11" s="16">
        <v>14</v>
      </c>
      <c r="BM11" s="16"/>
      <c r="BN11" s="16">
        <f>SUM(BL11:BM11)</f>
        <v>14</v>
      </c>
      <c r="BO11" s="16">
        <v>1</v>
      </c>
      <c r="BP11" s="16"/>
      <c r="BQ11" s="16">
        <f>SUM(BO11:BP11)</f>
        <v>1</v>
      </c>
      <c r="BR11" s="29">
        <v>7</v>
      </c>
      <c r="BS11" s="20"/>
      <c r="BT11" s="30">
        <v>13</v>
      </c>
      <c r="BU11" s="16">
        <f>SUM(BR11*2+BT11*2)</f>
        <v>40</v>
      </c>
      <c r="BV11" s="16"/>
      <c r="BW11" s="20"/>
      <c r="BX11" s="16"/>
      <c r="BY11" s="16">
        <f>SUM(BV11*2+BX11*2)</f>
        <v>0</v>
      </c>
      <c r="BZ11" s="16">
        <v>5</v>
      </c>
      <c r="CA11" s="20"/>
      <c r="CB11" s="16">
        <v>9</v>
      </c>
      <c r="CC11" s="17">
        <f>SUM(BZ11*2+CB11*2)</f>
        <v>28</v>
      </c>
      <c r="CD11" s="22">
        <f>SUM(BK11,BN11,BQ11,BU11,BY11,CC11)</f>
        <v>95</v>
      </c>
      <c r="CE11" s="195">
        <f>SUM(CD11,CD12)</f>
        <v>110</v>
      </c>
      <c r="CF11" s="196">
        <f>SUM(BF11,CE11)</f>
        <v>238</v>
      </c>
      <c r="CG11" s="229" t="str">
        <f ca="1">IF(CELL("contenuto",$A11)="","",CELL("contenuto",$A11))</f>
        <v>BENTEGODI</v>
      </c>
      <c r="CH11" s="15" t="s">
        <v>52</v>
      </c>
      <c r="CI11" s="25"/>
      <c r="CJ11" s="19">
        <f>SUM(CI11*25)</f>
        <v>0</v>
      </c>
      <c r="CK11" s="19"/>
      <c r="CL11" s="26">
        <f>SUM(CK11*6)</f>
        <v>0</v>
      </c>
      <c r="CM11" s="25">
        <v>3</v>
      </c>
      <c r="CN11" s="19"/>
      <c r="CO11" s="19"/>
      <c r="CP11" s="19"/>
      <c r="CQ11" s="19"/>
      <c r="CR11" s="19"/>
      <c r="CS11" s="19">
        <f>SUM(CM11*3+CN11*6+CO11*10+CP11*15+CQ11*20+CR11*25)</f>
        <v>9</v>
      </c>
      <c r="CT11" s="19">
        <v>4</v>
      </c>
      <c r="CU11" s="19">
        <v>0</v>
      </c>
      <c r="CV11" s="19">
        <v>0</v>
      </c>
      <c r="CW11" s="19">
        <v>0</v>
      </c>
      <c r="CX11" s="19">
        <v>0</v>
      </c>
      <c r="CY11" s="19">
        <v>0</v>
      </c>
      <c r="CZ11" s="19">
        <f>SUM(CT11*3+CU11*6+CV11*10+CW11*15+CX11*20+CY11*25)</f>
        <v>12</v>
      </c>
      <c r="DA11" s="19"/>
      <c r="DB11" s="19"/>
      <c r="DC11" s="19"/>
      <c r="DD11" s="19"/>
      <c r="DE11" s="19"/>
      <c r="DF11" s="19"/>
      <c r="DG11" s="19">
        <f>SUM(DA11*3+DB11*6+DC11*10+DD11*15+DE11*20+DF11*25)</f>
        <v>0</v>
      </c>
      <c r="DH11" s="18"/>
      <c r="DI11" s="16"/>
      <c r="DJ11" s="16"/>
      <c r="DK11" s="16"/>
      <c r="DL11" s="16"/>
      <c r="DM11" s="16"/>
      <c r="DN11" s="16"/>
      <c r="DO11" s="17"/>
      <c r="DP11" s="27">
        <f t="shared" si="0"/>
        <v>21</v>
      </c>
      <c r="DQ11" s="195">
        <f>SUM(DP11,DP12)</f>
        <v>21</v>
      </c>
      <c r="DR11" s="199">
        <f>SUM(DQ11)</f>
        <v>21</v>
      </c>
      <c r="DS11" s="229" t="str">
        <f ca="1">IF(CELL("contenuto",$A11)="","",CELL("contenuto",$A11))</f>
        <v>BENTEGODI</v>
      </c>
      <c r="DT11" s="231">
        <f>SUM(CF11,DR11)</f>
        <v>259</v>
      </c>
    </row>
    <row r="12" spans="1:124" ht="27.75" customHeight="1">
      <c r="A12" s="275"/>
      <c r="B12" s="15" t="s">
        <v>53</v>
      </c>
      <c r="C12" s="18">
        <v>19</v>
      </c>
      <c r="D12" s="16"/>
      <c r="E12" s="16"/>
      <c r="F12" s="16"/>
      <c r="G12" s="16"/>
      <c r="H12" s="19">
        <f>IF(C12=0,0,IF(C12&gt;10,1,11-C12*1))+IF(D12=0,0,IF(D12&gt;10,1,11-D12*1))+IF(E12=0,0,IF(E12&gt;10,1,11-E12*1))+IF(F12=0,0,IF(F12&gt;10,1,11-F12*1))+IF(G12=0,0,IF(G12&gt;10,1,11-G12*1))</f>
        <v>1</v>
      </c>
      <c r="I12" s="16">
        <v>11</v>
      </c>
      <c r="J12" s="16">
        <v>18</v>
      </c>
      <c r="K12" s="16">
        <v>39</v>
      </c>
      <c r="L12" s="16"/>
      <c r="M12" s="16"/>
      <c r="N12" s="19">
        <f>IF(I12=0,0,IF(I12&gt;10,1,11-I12*1))+IF(J12=0,0,IF(J12&gt;10,1,11-J12*1))+IF(K12=0,0,IF(K12&gt;10,1,11-K12*1))+IF(L12=0,0,IF(L12&gt;10,1,11-L12*1))+IF(M12=0,0,IF(M12&gt;10,1,11-M12*1))</f>
        <v>3</v>
      </c>
      <c r="O12" s="16"/>
      <c r="P12" s="16"/>
      <c r="Q12" s="26">
        <f>IF(O12=0,0,IF(O12&gt;10,1,11-O12*1))+IF(P12=0,0,IF(P12&gt;10,1,11-P12*1))</f>
        <v>0</v>
      </c>
      <c r="R12" s="18"/>
      <c r="S12" s="16"/>
      <c r="T12" s="16"/>
      <c r="U12" s="16"/>
      <c r="V12" s="16"/>
      <c r="W12" s="19">
        <f>IF(R12=0,0,IF(R12&gt;15,1,32-R12*2))+IF(S12=0,0,IF(S12&gt;15,1,32-S12*2))+IF(T12=0,0,IF(T12&gt;15,1,32-T12*2))+IF(U12=0,0,IF(U12&gt;15,1,32-U12*2))+IF(V12=0,0,IF(V12&gt;15,1,32-V12*2))</f>
        <v>0</v>
      </c>
      <c r="X12" s="16">
        <v>4</v>
      </c>
      <c r="Y12" s="16"/>
      <c r="Z12" s="16"/>
      <c r="AA12" s="16"/>
      <c r="AB12" s="16"/>
      <c r="AC12" s="19">
        <f>IF(X12=0,0,IF(X12&gt;15,1,32-X12*2))+IF(Y12=0,0,IF(Y12&gt;15,1,32-Y12*2))+IF(Z12=0,0,IF(Z12&gt;15,1,32-Z12*2))+IF(AA12=0,0,IF(AA12&gt;15,1,32-AA12*2))+IF(AB12=0,0,IF(AB12&gt;15,1,32-AB12*2))</f>
        <v>24</v>
      </c>
      <c r="AD12" s="16"/>
      <c r="AE12" s="16"/>
      <c r="AF12" s="26">
        <f>IF(AD12=0,0,IF(AD12&gt;15,1,32-AD12*2))+IF(AE12=0,0,IF(AE12&gt;15,1,32-AE12*2))</f>
        <v>0</v>
      </c>
      <c r="AG12" s="18">
        <v>7</v>
      </c>
      <c r="AH12" s="16">
        <v>8</v>
      </c>
      <c r="AI12" s="19">
        <f>IF(AG12=0,0,IF(AG12&gt;5,1,6-AG12*1))+IF(AH12=0,0,IF(AH12&gt;5,1,6-AH12*1))</f>
        <v>2</v>
      </c>
      <c r="AJ12" s="16">
        <v>9</v>
      </c>
      <c r="AK12" s="16">
        <v>12</v>
      </c>
      <c r="AL12" s="19">
        <f>IF(AJ12=0,0,IF(AJ12&gt;5,1,6-AJ12*1))+IF(AK12=0,0,IF(AK12&gt;5,1,6-AK12*1))</f>
        <v>2</v>
      </c>
      <c r="AM12" s="16"/>
      <c r="AN12" s="26">
        <f>IF(AM12=0,0,IF(AM12&gt;5,1,6-AM12*1))</f>
        <v>0</v>
      </c>
      <c r="AO12" s="18">
        <v>4</v>
      </c>
      <c r="AP12" s="16"/>
      <c r="AQ12" s="19">
        <f>IF(AO12=0,0,IF(AO12&gt;5,1,18-AO12*3))+IF(AP12=0,0,IF(AP12&gt;5,1,18-AP12*3))</f>
        <v>6</v>
      </c>
      <c r="AR12" s="16">
        <v>4</v>
      </c>
      <c r="AS12" s="16"/>
      <c r="AT12" s="19">
        <f>IF(AR12=0,0,IF(AR12&gt;5,1,18-AR12*3))+IF(AS12=0,0,IF(AS12&gt;5,1,18-AS12*3))</f>
        <v>6</v>
      </c>
      <c r="AU12" s="16">
        <v>24</v>
      </c>
      <c r="AV12" s="26">
        <f>IF(AU12=0,0,IF(AU12&gt;5,1,18-AU12*3))</f>
        <v>1</v>
      </c>
      <c r="AW12" s="18"/>
      <c r="AX12" s="19">
        <f>IF(AW12=0,0,IF(AW12&gt;10,1,IF(AW11="A1",33-AW12*3,22-AW12*2)))</f>
        <v>0</v>
      </c>
      <c r="AY12" s="16"/>
      <c r="AZ12" s="19">
        <f>IF(AY12=0,0,IF(AY12&gt;10,1,IF(AY11="A1",33-AY12*3,22-AY12*2)))</f>
        <v>0</v>
      </c>
      <c r="BA12" s="16"/>
      <c r="BB12" s="19">
        <f>IF(BA12=0,0,IF(BA12&gt;10,1,IF(BA11="A1",33-BA12*3,22-BA12*2)))</f>
        <v>0</v>
      </c>
      <c r="BC12" s="16"/>
      <c r="BD12" s="26">
        <f>IF(BC12=0,0,IF(BC12&gt;10,1,IF(BC11="A1",33-BC12*3,22-BC12*2)))</f>
        <v>0</v>
      </c>
      <c r="BE12" s="22">
        <f>SUM(H12,N12,Q12,W12,AC12,AF12,AI12,AL12,AN12,AQ12,AT12,AV12,AX12,AZ12,BB12,BD12)</f>
        <v>45</v>
      </c>
      <c r="BF12" s="209"/>
      <c r="BG12" s="276"/>
      <c r="BH12" s="15" t="s">
        <v>53</v>
      </c>
      <c r="BI12" s="18">
        <v>1</v>
      </c>
      <c r="BJ12" s="16">
        <v>3</v>
      </c>
      <c r="BK12" s="19">
        <f>IF(BI12=0,0,IF(BI12&gt;5,BI12,6-BI12*1))+IF(BJ12=0,0,IF(BJ12&gt;5,BJ12,6-BJ12*1))</f>
        <v>8</v>
      </c>
      <c r="BL12" s="19">
        <v>2</v>
      </c>
      <c r="BM12" s="19">
        <v>4</v>
      </c>
      <c r="BN12" s="19">
        <f>IF(BL12=0,0,IF(BL12&gt;5,BL12,6-BL12*1))+IF(BM12=0,0,IF(BM12&gt;5,BM12,6-BM12*1))</f>
        <v>6</v>
      </c>
      <c r="BO12" s="16"/>
      <c r="BP12" s="16"/>
      <c r="BQ12" s="19">
        <f>IF(BO12=0,0,IF(BO12&gt;5,BO12,6-BO12*1))+IF(BP12=0,0,IF(BP12&gt;5,BP12,6-BP12*1))</f>
        <v>0</v>
      </c>
      <c r="BR12" s="29">
        <v>3</v>
      </c>
      <c r="BS12" s="30">
        <v>1</v>
      </c>
      <c r="BT12" s="30">
        <v>1</v>
      </c>
      <c r="BU12" s="16">
        <f>SUM(BR12*5+BS12*3+BT12*1)</f>
        <v>19</v>
      </c>
      <c r="BV12" s="16"/>
      <c r="BW12" s="30"/>
      <c r="BX12" s="16"/>
      <c r="BY12" s="16">
        <f>SUM(BV12*5+BW12*3+BX12*1)</f>
        <v>0</v>
      </c>
      <c r="BZ12" s="16"/>
      <c r="CA12" s="30"/>
      <c r="CB12" s="16"/>
      <c r="CC12" s="17">
        <f>SUM(BZ12*5+CA12*3+CB12*1)</f>
        <v>0</v>
      </c>
      <c r="CD12" s="22">
        <f>SUM(BI12:BJ12,BL12:BM12,BO12:BP12,BR12:BT12,BV12:BX12,BZ12:CB12)</f>
        <v>15</v>
      </c>
      <c r="CE12" s="195"/>
      <c r="CF12" s="197"/>
      <c r="CG12" s="276"/>
      <c r="CH12" s="15" t="s">
        <v>53</v>
      </c>
      <c r="CI12" s="25"/>
      <c r="CJ12" s="19">
        <f>IF(CI12=0,0,IF(CI12&gt;10,1,44-CI12*4))</f>
        <v>0</v>
      </c>
      <c r="CK12" s="19"/>
      <c r="CL12" s="26">
        <f>IF(CK12=0,0,IF(CK12=6,1,IF(CK12&gt;6,CK12,12-CK12*2)))</f>
        <v>0</v>
      </c>
      <c r="CM12" s="25"/>
      <c r="CN12" s="19"/>
      <c r="CO12" s="19"/>
      <c r="CP12" s="19"/>
      <c r="CQ12" s="19"/>
      <c r="CR12" s="19"/>
      <c r="CS12" s="19">
        <f>IF(CM12=0,0,IF(CM12&gt;5,CM12,6-CM12*1))+IF(CN12=0,0,IF(CN12&gt;5,CN12,12-CN12*2))+IF(CO12=0,0,IF(CO12&gt;5,CO12,18-CO12*3))+IF(CP12=0,0,IF(CP12&gt;5,CP12,18-CP12*3))+IF(CQ12=0,0,IF(CQ12&gt;5,CQ12,24-CQ12*4))+IF(CR12=0,0,IF(CR12&gt;5,CR12,30-CR12*5))</f>
        <v>0</v>
      </c>
      <c r="CT12" s="19"/>
      <c r="CU12" s="19"/>
      <c r="CV12" s="19"/>
      <c r="CW12" s="19"/>
      <c r="CX12" s="19"/>
      <c r="CY12" s="19"/>
      <c r="CZ12" s="19">
        <f>IF(CT12=0,0,IF(CT12&gt;5,CT12,6-CT12*1))+IF(CU12=0,0,IF(CU12&gt;5,CU12,12-CU12*2))+IF(CV12=0,0,IF(CV12&gt;5,CV12,18-CV12*3))+IF(CW12=0,0,IF(CW12&gt;5,CW12,18-CW12*3))+IF(CX12=0,0,IF(CX12&gt;5,CX12,24-CX12*4))+IF(CY12=0,0,IF(CY12&gt;5,CY12,30-CY12*5))</f>
        <v>0</v>
      </c>
      <c r="DA12" s="19"/>
      <c r="DB12" s="19"/>
      <c r="DC12" s="19"/>
      <c r="DD12" s="19"/>
      <c r="DE12" s="19"/>
      <c r="DF12" s="19"/>
      <c r="DG12" s="19">
        <f>IF(DA12=0,0,IF(DA12&gt;5,DA12,6-DA12*1))+IF(DB12=0,0,IF(DB12&gt;5,DB12,12-DB12*2))+IF(DC12=0,0,IF(DC12&gt;5,DC12,18-DC12*3))+IF(DD12=0,0,IF(DD12&gt;5,DD12,18-DD12*3))+IF(DE12=0,0,IF(DE12&gt;5,DE12,24-DE12*4))+IF(DF12=0,0,IF(DF12&gt;5,DF12,30-DF12*5))</f>
        <v>0</v>
      </c>
      <c r="DH12" s="18"/>
      <c r="DI12" s="16"/>
      <c r="DJ12" s="16"/>
      <c r="DK12" s="16"/>
      <c r="DL12" s="16"/>
      <c r="DM12" s="16"/>
      <c r="DN12" s="16"/>
      <c r="DO12" s="17"/>
      <c r="DP12" s="27">
        <f t="shared" si="0"/>
        <v>0</v>
      </c>
      <c r="DQ12" s="195"/>
      <c r="DR12" s="200"/>
      <c r="DS12" s="276"/>
      <c r="DT12" s="231"/>
    </row>
    <row r="13" spans="1:124" ht="27.75" customHeight="1">
      <c r="A13" s="224" t="s">
        <v>69</v>
      </c>
      <c r="B13" s="15" t="s">
        <v>51</v>
      </c>
      <c r="C13" s="166">
        <v>3</v>
      </c>
      <c r="D13" s="165"/>
      <c r="E13" s="165"/>
      <c r="F13" s="165"/>
      <c r="G13" s="165"/>
      <c r="H13" s="16">
        <f>SUM(C13*2)</f>
        <v>6</v>
      </c>
      <c r="I13" s="165">
        <v>3</v>
      </c>
      <c r="J13" s="165"/>
      <c r="K13" s="165"/>
      <c r="L13" s="165"/>
      <c r="M13" s="165"/>
      <c r="N13" s="16">
        <f>SUM(I13*2)</f>
        <v>6</v>
      </c>
      <c r="O13" s="165"/>
      <c r="P13" s="165"/>
      <c r="Q13" s="17">
        <f>SUM(O13*2)</f>
        <v>0</v>
      </c>
      <c r="R13" s="166">
        <v>1</v>
      </c>
      <c r="S13" s="165"/>
      <c r="T13" s="165"/>
      <c r="U13" s="165"/>
      <c r="V13" s="165"/>
      <c r="W13" s="16">
        <f>SUM(R13*5)</f>
        <v>5</v>
      </c>
      <c r="X13" s="165">
        <v>1</v>
      </c>
      <c r="Y13" s="165"/>
      <c r="Z13" s="165"/>
      <c r="AA13" s="165"/>
      <c r="AB13" s="165"/>
      <c r="AC13" s="16">
        <f>SUM(X13*5)</f>
        <v>5</v>
      </c>
      <c r="AD13" s="165"/>
      <c r="AE13" s="165"/>
      <c r="AF13" s="17">
        <f>SUM(AD13*5)</f>
        <v>0</v>
      </c>
      <c r="AG13" s="166">
        <v>1</v>
      </c>
      <c r="AH13" s="165"/>
      <c r="AI13" s="16">
        <f>SUM(AG13*10)</f>
        <v>10</v>
      </c>
      <c r="AJ13" s="165">
        <v>1</v>
      </c>
      <c r="AK13" s="165"/>
      <c r="AL13" s="16">
        <f>SUM(AJ13*10)</f>
        <v>10</v>
      </c>
      <c r="AM13" s="16"/>
      <c r="AN13" s="17">
        <f>SUM(AM13*10)</f>
        <v>0</v>
      </c>
      <c r="AO13" s="166">
        <v>1</v>
      </c>
      <c r="AP13" s="165"/>
      <c r="AQ13" s="16">
        <f>SUM(AO13*10)</f>
        <v>10</v>
      </c>
      <c r="AR13" s="165">
        <v>1</v>
      </c>
      <c r="AS13" s="165"/>
      <c r="AT13" s="16">
        <f>SUM(AR13*10)</f>
        <v>10</v>
      </c>
      <c r="AU13" s="16">
        <v>1</v>
      </c>
      <c r="AV13" s="17">
        <f>SUM(AU13*10)</f>
        <v>10</v>
      </c>
      <c r="AW13" s="18"/>
      <c r="AX13" s="19">
        <f>IF(AW13="A1",30,IF(AW13="A2",20,""))</f>
      </c>
      <c r="AY13" s="16"/>
      <c r="AZ13" s="19">
        <f>IF(AY13="A1",30,IF(AY13="A2",20,""))</f>
      </c>
      <c r="BA13" s="16"/>
      <c r="BB13" s="19">
        <f>IF(BA13="A1",30,IF(BA13="A2",20,""))</f>
      </c>
      <c r="BC13" s="16"/>
      <c r="BD13" s="26">
        <f>IF(BC13="A1",30,IF(BC13="A2",20,""))</f>
      </c>
      <c r="BE13" s="22">
        <f>SUM(H13,N13,Q13,W13,AC13,AF13,AI13,AL13,AN13,AQ13,AT13,AV13,AX13)</f>
        <v>72</v>
      </c>
      <c r="BF13" s="209">
        <f>SUM(BE13,BE14)</f>
        <v>125</v>
      </c>
      <c r="BG13" s="229" t="str">
        <f ca="1">IF(CELL("contenuto",$A13)="","",CELL("contenuto",$A13))</f>
        <v>GYMNICA VICENTINA</v>
      </c>
      <c r="BH13" s="15" t="s">
        <v>52</v>
      </c>
      <c r="BI13" s="18">
        <v>3</v>
      </c>
      <c r="BJ13" s="16"/>
      <c r="BK13" s="16">
        <f>SUM(BI13:BJ13)</f>
        <v>3</v>
      </c>
      <c r="BL13" s="16">
        <v>2</v>
      </c>
      <c r="BM13" s="16"/>
      <c r="BN13" s="16">
        <f>SUM(BL13:BM13)</f>
        <v>2</v>
      </c>
      <c r="BO13" s="16"/>
      <c r="BP13" s="16"/>
      <c r="BQ13" s="16">
        <f>SUM(BO13:BP13)</f>
        <v>0</v>
      </c>
      <c r="BR13" s="29">
        <v>8</v>
      </c>
      <c r="BS13" s="20"/>
      <c r="BT13" s="30">
        <v>10</v>
      </c>
      <c r="BU13" s="16">
        <f>SUM(BR13*2+BT13*2)</f>
        <v>36</v>
      </c>
      <c r="BV13" s="16"/>
      <c r="BW13" s="20"/>
      <c r="BX13" s="16"/>
      <c r="BY13" s="16">
        <f>SUM(BV13*2+BX13*2)</f>
        <v>0</v>
      </c>
      <c r="BZ13" s="16">
        <v>5</v>
      </c>
      <c r="CA13" s="20"/>
      <c r="CB13" s="16">
        <v>5</v>
      </c>
      <c r="CC13" s="17">
        <f>SUM(BZ13*2+CB13*2)</f>
        <v>20</v>
      </c>
      <c r="CD13" s="22">
        <f>SUM(BK13,BN13,BQ13,BU13,BY13,CC13)</f>
        <v>61</v>
      </c>
      <c r="CE13" s="195">
        <f>SUM(CD13,CD14)</f>
        <v>61</v>
      </c>
      <c r="CF13" s="196">
        <f>SUM(BF13,CE13)</f>
        <v>186</v>
      </c>
      <c r="CG13" s="229" t="str">
        <f ca="1">IF(CELL("contenuto",$A13)="","",CELL("contenuto",$A13))</f>
        <v>GYMNICA VICENTINA</v>
      </c>
      <c r="CH13" s="15" t="s">
        <v>52</v>
      </c>
      <c r="CI13" s="25"/>
      <c r="CJ13" s="19">
        <f>SUM(CI13*25)</f>
        <v>0</v>
      </c>
      <c r="CK13" s="19"/>
      <c r="CL13" s="26">
        <f>SUM(CK13*6)</f>
        <v>0</v>
      </c>
      <c r="CM13" s="25">
        <v>1</v>
      </c>
      <c r="CN13" s="19"/>
      <c r="CO13" s="19"/>
      <c r="CP13" s="19"/>
      <c r="CQ13" s="19"/>
      <c r="CR13" s="19"/>
      <c r="CS13" s="19">
        <f>SUM(CM13*3+CN13*6+CO13*10+CP13*15+CQ13*20+CR13*25)</f>
        <v>3</v>
      </c>
      <c r="CT13" s="19">
        <v>1</v>
      </c>
      <c r="CU13" s="19">
        <v>0</v>
      </c>
      <c r="CV13" s="19">
        <v>0</v>
      </c>
      <c r="CW13" s="19">
        <v>0</v>
      </c>
      <c r="CX13" s="19">
        <v>0</v>
      </c>
      <c r="CY13" s="19">
        <v>0</v>
      </c>
      <c r="CZ13" s="19">
        <f>SUM(CT13*3+CU13*6+CV13*10+CW13*15+CX13*20+CY13*25)</f>
        <v>3</v>
      </c>
      <c r="DA13" s="19"/>
      <c r="DB13" s="19"/>
      <c r="DC13" s="19"/>
      <c r="DD13" s="19"/>
      <c r="DE13" s="19"/>
      <c r="DF13" s="19"/>
      <c r="DG13" s="19">
        <f>SUM(DA13*3+DB13*6+DC13*10+DD13*15+DE13*20+DF13*25)</f>
        <v>0</v>
      </c>
      <c r="DH13" s="18"/>
      <c r="DI13" s="16"/>
      <c r="DJ13" s="16"/>
      <c r="DK13" s="16"/>
      <c r="DL13" s="16"/>
      <c r="DM13" s="16"/>
      <c r="DN13" s="16"/>
      <c r="DO13" s="17"/>
      <c r="DP13" s="27">
        <f t="shared" si="0"/>
        <v>6</v>
      </c>
      <c r="DQ13" s="195">
        <f>SUM(DP13,DP14)</f>
        <v>6</v>
      </c>
      <c r="DR13" s="199">
        <f>SUM(DQ13)</f>
        <v>6</v>
      </c>
      <c r="DS13" s="229" t="str">
        <f ca="1">IF(CELL("contenuto",$A13)="","",CELL("contenuto",$A13))</f>
        <v>GYMNICA VICENTINA</v>
      </c>
      <c r="DT13" s="231">
        <f>SUM(CF13,DR13)</f>
        <v>192</v>
      </c>
    </row>
    <row r="14" spans="1:124" ht="27.75" customHeight="1">
      <c r="A14" s="275"/>
      <c r="B14" s="15" t="s">
        <v>53</v>
      </c>
      <c r="C14" s="18">
        <v>29</v>
      </c>
      <c r="D14" s="16">
        <v>38</v>
      </c>
      <c r="E14" s="16">
        <v>39</v>
      </c>
      <c r="F14" s="16"/>
      <c r="G14" s="16"/>
      <c r="H14" s="19">
        <f>IF(C14=0,0,IF(C14&gt;10,1,11-C14*1))+IF(D14=0,0,IF(D14&gt;10,1,11-D14*1))+IF(E14=0,0,IF(E14&gt;10,1,11-E14*1))+IF(F14=0,0,IF(F14&gt;10,1,11-F14*1))+IF(G14=0,0,IF(G14&gt;10,1,11-G14*1))</f>
        <v>3</v>
      </c>
      <c r="I14" s="28">
        <v>32</v>
      </c>
      <c r="J14" s="28">
        <v>40</v>
      </c>
      <c r="K14" s="16">
        <v>41</v>
      </c>
      <c r="L14" s="16"/>
      <c r="M14" s="16"/>
      <c r="N14" s="19">
        <f>IF(I14=0,0,IF(I14&gt;10,1,11-I14*1))+IF(J14=0,0,IF(J14&gt;10,1,11-J14*1))+IF(K14=0,0,IF(K14&gt;10,1,11-K14*1))+IF(L14=0,0,IF(L14&gt;10,1,11-L14*1))+IF(M14=0,0,IF(M14&gt;10,1,11-M14*1))</f>
        <v>3</v>
      </c>
      <c r="O14" s="28"/>
      <c r="P14" s="28"/>
      <c r="Q14" s="26">
        <f>IF(O14=0,0,IF(O14&gt;10,1,11-O14*1))+IF(P14=0,0,IF(P14&gt;10,1,11-P14*1))</f>
        <v>0</v>
      </c>
      <c r="R14" s="18">
        <v>5</v>
      </c>
      <c r="S14" s="16"/>
      <c r="T14" s="16"/>
      <c r="U14" s="16"/>
      <c r="V14" s="16"/>
      <c r="W14" s="19">
        <f>IF(R14=0,0,IF(R14&gt;15,1,32-R14*2))+IF(S14=0,0,IF(S14&gt;15,1,32-S14*2))+IF(T14=0,0,IF(T14&gt;15,1,32-T14*2))+IF(U14=0,0,IF(U14&gt;15,1,32-U14*2))+IF(V14=0,0,IF(V14&gt;15,1,32-V14*2))</f>
        <v>22</v>
      </c>
      <c r="X14" s="28">
        <v>8</v>
      </c>
      <c r="Y14" s="28"/>
      <c r="Z14" s="16"/>
      <c r="AA14" s="16"/>
      <c r="AB14" s="16"/>
      <c r="AC14" s="19">
        <f>IF(X14=0,0,IF(X14&gt;15,1,32-X14*2))+IF(Y14=0,0,IF(Y14&gt;15,1,32-Y14*2))+IF(Z14=0,0,IF(Z14&gt;15,1,32-Z14*2))+IF(AA14=0,0,IF(AA14&gt;15,1,32-AA14*2))+IF(AB14=0,0,IF(AB14&gt;15,1,32-AB14*2))</f>
        <v>16</v>
      </c>
      <c r="AD14" s="28"/>
      <c r="AE14" s="28"/>
      <c r="AF14" s="26">
        <f>IF(AD14=0,0,IF(AD14&gt;15,1,32-AD14*2))+IF(AE14=0,0,IF(AE14&gt;15,1,32-AE14*2))</f>
        <v>0</v>
      </c>
      <c r="AG14" s="18">
        <v>12</v>
      </c>
      <c r="AH14" s="16"/>
      <c r="AI14" s="19">
        <f>IF(AG14=0,0,IF(AG14&gt;5,1,6-AG14*1))+IF(AH14=0,0,IF(AH14&gt;5,1,6-AH14*1))</f>
        <v>1</v>
      </c>
      <c r="AJ14" s="16">
        <v>14</v>
      </c>
      <c r="AK14" s="16"/>
      <c r="AL14" s="19">
        <f>IF(AJ14=0,0,IF(AJ14&gt;5,1,6-AJ14*1))+IF(AK14=0,0,IF(AK14&gt;5,1,6-AK14*1))</f>
        <v>1</v>
      </c>
      <c r="AM14" s="16"/>
      <c r="AN14" s="26">
        <f>IF(AM14=0,0,IF(AM14&gt;5,1,6-AM14*1))</f>
        <v>0</v>
      </c>
      <c r="AO14" s="18">
        <v>5</v>
      </c>
      <c r="AP14" s="16"/>
      <c r="AQ14" s="19">
        <f>IF(AO14=0,0,IF(AO14&gt;5,1,18-AO14*3))+IF(AP14=0,0,IF(AP14&gt;5,1,18-AP14*3))</f>
        <v>3</v>
      </c>
      <c r="AR14" s="16">
        <v>5</v>
      </c>
      <c r="AS14" s="16"/>
      <c r="AT14" s="19">
        <f>IF(AR14=0,0,IF(AR14&gt;5,1,18-AR14*3))+IF(AS14=0,0,IF(AS14&gt;5,1,18-AS14*3))</f>
        <v>3</v>
      </c>
      <c r="AU14" s="16">
        <v>34</v>
      </c>
      <c r="AV14" s="26">
        <f>IF(AU14=0,0,IF(AU14&gt;5,1,18-AU14*3))</f>
        <v>1</v>
      </c>
      <c r="AW14" s="18"/>
      <c r="AX14" s="19">
        <f>IF(AW14=0,0,IF(AW14&gt;10,1,IF(AW13="A1",33-AW14*3,22-AW14*2)))</f>
        <v>0</v>
      </c>
      <c r="AY14" s="16"/>
      <c r="AZ14" s="19">
        <f>IF(AY14=0,0,IF(AY14&gt;10,1,IF(AY13="A1",33-AY14*3,22-AY14*2)))</f>
        <v>0</v>
      </c>
      <c r="BA14" s="16"/>
      <c r="BB14" s="19">
        <f>IF(BA14=0,0,IF(BA14&gt;10,1,IF(BA13="A1",33-BA14*3,22-BA14*2)))</f>
        <v>0</v>
      </c>
      <c r="BC14" s="16"/>
      <c r="BD14" s="26">
        <f>IF(BC14=0,0,IF(BC14&gt;10,1,IF(BC13="A1",33-BC14*3,22-BC14*2)))</f>
        <v>0</v>
      </c>
      <c r="BE14" s="22">
        <f>SUM(H14,N14,Q14,W14,AC14,AF14,AI14,AL14,AN14,AQ14,AT14,AV14,AX14,AZ14,BB14,BD14)</f>
        <v>53</v>
      </c>
      <c r="BF14" s="209"/>
      <c r="BG14" s="276"/>
      <c r="BH14" s="15" t="s">
        <v>53</v>
      </c>
      <c r="BI14" s="18"/>
      <c r="BJ14" s="16"/>
      <c r="BK14" s="19">
        <f>IF(BI14=0,0,IF(BI14&gt;5,BI14,6-BI14*1))+IF(BJ14=0,0,IF(BJ14&gt;5,BJ14,6-BJ14*1))</f>
        <v>0</v>
      </c>
      <c r="BL14" s="19"/>
      <c r="BM14" s="19"/>
      <c r="BN14" s="19">
        <f>IF(BL14=0,0,IF(BL14&gt;5,BL14,6-BL14*1))+IF(BM14=0,0,IF(BM14&gt;5,BM14,6-BM14*1))</f>
        <v>0</v>
      </c>
      <c r="BO14" s="16"/>
      <c r="BP14" s="16"/>
      <c r="BQ14" s="19">
        <f>IF(BO14=0,0,IF(BO14&gt;5,BO14,6-BO14*1))+IF(BP14=0,0,IF(BP14&gt;5,BP14,6-BP14*1))</f>
        <v>0</v>
      </c>
      <c r="BR14" s="29">
        <v>0</v>
      </c>
      <c r="BS14" s="30">
        <v>0</v>
      </c>
      <c r="BT14" s="30">
        <v>0</v>
      </c>
      <c r="BU14" s="16">
        <f>SUM(BR14*5+BS14*3+BT14*1)</f>
        <v>0</v>
      </c>
      <c r="BV14" s="16"/>
      <c r="BW14" s="30"/>
      <c r="BX14" s="16"/>
      <c r="BY14" s="16">
        <f>SUM(BV14*5+BW14*3+BX14*1)</f>
        <v>0</v>
      </c>
      <c r="BZ14" s="16"/>
      <c r="CA14" s="30"/>
      <c r="CB14" s="16"/>
      <c r="CC14" s="17">
        <f>SUM(BZ14*5+CA14*3+CB14*1)</f>
        <v>0</v>
      </c>
      <c r="CD14" s="22">
        <f>SUM(BI14:BJ14,BL14:BM14,BO14:BP14,BR14:BT14,BV14:BX14,BZ14:CB14)</f>
        <v>0</v>
      </c>
      <c r="CE14" s="195"/>
      <c r="CF14" s="197"/>
      <c r="CG14" s="276"/>
      <c r="CH14" s="15" t="s">
        <v>53</v>
      </c>
      <c r="CI14" s="25"/>
      <c r="CJ14" s="19">
        <f>IF(CI14=0,0,IF(CI14&gt;10,1,44-CI14*4))</f>
        <v>0</v>
      </c>
      <c r="CK14" s="19"/>
      <c r="CL14" s="26">
        <f>IF(CK14=0,0,IF(CK14=6,1,IF(CK14&gt;6,CK14,12-CK14*2)))</f>
        <v>0</v>
      </c>
      <c r="CM14" s="25"/>
      <c r="CN14" s="19"/>
      <c r="CO14" s="19"/>
      <c r="CP14" s="19"/>
      <c r="CQ14" s="19"/>
      <c r="CR14" s="19"/>
      <c r="CS14" s="19">
        <f>IF(CM14=0,0,IF(CM14&gt;5,CM14,6-CM14*1))+IF(CN14=0,0,IF(CN14&gt;5,CN14,12-CN14*2))+IF(CO14=0,0,IF(CO14&gt;5,CO14,18-CO14*3))+IF(CP14=0,0,IF(CP14&gt;5,CP14,18-CP14*3))+IF(CQ14=0,0,IF(CQ14&gt;5,CQ14,24-CQ14*4))+IF(CR14=0,0,IF(CR14&gt;5,CR14,30-CR14*5))</f>
        <v>0</v>
      </c>
      <c r="CT14" s="19"/>
      <c r="CU14" s="19"/>
      <c r="CV14" s="19"/>
      <c r="CW14" s="19"/>
      <c r="CX14" s="19"/>
      <c r="CY14" s="19"/>
      <c r="CZ14" s="19">
        <f>IF(CT14=0,0,IF(CT14&gt;5,CT14,6-CT14*1))+IF(CU14=0,0,IF(CU14&gt;5,CU14,12-CU14*2))+IF(CV14=0,0,IF(CV14&gt;5,CV14,18-CV14*3))+IF(CW14=0,0,IF(CW14&gt;5,CW14,18-CW14*3))+IF(CX14=0,0,IF(CX14&gt;5,CX14,24-CX14*4))+IF(CY14=0,0,IF(CY14&gt;5,CY14,30-CY14*5))</f>
        <v>0</v>
      </c>
      <c r="DA14" s="19"/>
      <c r="DB14" s="19"/>
      <c r="DC14" s="19"/>
      <c r="DD14" s="19"/>
      <c r="DE14" s="19"/>
      <c r="DF14" s="19"/>
      <c r="DG14" s="19">
        <f>IF(DA14=0,0,IF(DA14&gt;5,DA14,6-DA14*1))+IF(DB14=0,0,IF(DB14&gt;5,DB14,12-DB14*2))+IF(DC14=0,0,IF(DC14&gt;5,DC14,18-DC14*3))+IF(DD14=0,0,IF(DD14&gt;5,DD14,18-DD14*3))+IF(DE14=0,0,IF(DE14&gt;5,DE14,24-DE14*4))+IF(DF14=0,0,IF(DF14&gt;5,DF14,30-DF14*5))</f>
        <v>0</v>
      </c>
      <c r="DH14" s="18"/>
      <c r="DI14" s="16"/>
      <c r="DJ14" s="16"/>
      <c r="DK14" s="16"/>
      <c r="DL14" s="16"/>
      <c r="DM14" s="16"/>
      <c r="DN14" s="16"/>
      <c r="DO14" s="17"/>
      <c r="DP14" s="27">
        <f t="shared" si="0"/>
        <v>0</v>
      </c>
      <c r="DQ14" s="195"/>
      <c r="DR14" s="200"/>
      <c r="DS14" s="276"/>
      <c r="DT14" s="231"/>
    </row>
    <row r="15" spans="1:124" ht="27.75" customHeight="1">
      <c r="A15" s="224" t="s">
        <v>70</v>
      </c>
      <c r="B15" s="15" t="s">
        <v>51</v>
      </c>
      <c r="C15" s="166">
        <v>1</v>
      </c>
      <c r="D15" s="165"/>
      <c r="E15" s="165"/>
      <c r="F15" s="165"/>
      <c r="G15" s="165"/>
      <c r="H15" s="16">
        <f>SUM(C15*2)</f>
        <v>2</v>
      </c>
      <c r="I15" s="165">
        <v>2</v>
      </c>
      <c r="J15" s="165"/>
      <c r="K15" s="165"/>
      <c r="L15" s="165"/>
      <c r="M15" s="165"/>
      <c r="N15" s="16">
        <f>SUM(I15*2)</f>
        <v>4</v>
      </c>
      <c r="O15" s="165">
        <v>1</v>
      </c>
      <c r="P15" s="165"/>
      <c r="Q15" s="17">
        <f>SUM(O15*2)</f>
        <v>2</v>
      </c>
      <c r="R15" s="166"/>
      <c r="S15" s="165"/>
      <c r="T15" s="165"/>
      <c r="U15" s="165"/>
      <c r="V15" s="165"/>
      <c r="W15" s="16">
        <f>SUM(R15*5)</f>
        <v>0</v>
      </c>
      <c r="X15" s="165"/>
      <c r="Y15" s="165"/>
      <c r="Z15" s="165"/>
      <c r="AA15" s="165"/>
      <c r="AB15" s="165"/>
      <c r="AC15" s="16">
        <f>SUM(X15*5)</f>
        <v>0</v>
      </c>
      <c r="AD15" s="165"/>
      <c r="AE15" s="165"/>
      <c r="AF15" s="17">
        <f>SUM(AD15*5)</f>
        <v>0</v>
      </c>
      <c r="AG15" s="166">
        <v>1</v>
      </c>
      <c r="AH15" s="165"/>
      <c r="AI15" s="16">
        <f>SUM(AG15*10)</f>
        <v>10</v>
      </c>
      <c r="AJ15" s="165">
        <v>1</v>
      </c>
      <c r="AK15" s="165"/>
      <c r="AL15" s="16">
        <f>SUM(AJ15*10)</f>
        <v>10</v>
      </c>
      <c r="AM15" s="16">
        <v>1</v>
      </c>
      <c r="AN15" s="17">
        <f>SUM(AM15*10)</f>
        <v>10</v>
      </c>
      <c r="AO15" s="166"/>
      <c r="AP15" s="165"/>
      <c r="AQ15" s="16">
        <f>SUM(AO15*10)</f>
        <v>0</v>
      </c>
      <c r="AR15" s="165"/>
      <c r="AS15" s="165"/>
      <c r="AT15" s="16">
        <f>SUM(AR15*10)</f>
        <v>0</v>
      </c>
      <c r="AU15" s="16"/>
      <c r="AV15" s="17">
        <f>SUM(AU15*10)</f>
        <v>0</v>
      </c>
      <c r="AW15" s="18" t="s">
        <v>78</v>
      </c>
      <c r="AX15" s="19">
        <f>IF(AW15="A1",30,IF(AW15="A2",20,""))</f>
        <v>20</v>
      </c>
      <c r="AY15" s="16"/>
      <c r="AZ15" s="19">
        <f>IF(AY15="A1",30,IF(AY15="A2",20,""))</f>
      </c>
      <c r="BA15" s="16"/>
      <c r="BB15" s="19">
        <f>IF(BA15="A1",30,IF(BA15="A2",20,""))</f>
      </c>
      <c r="BC15" s="16"/>
      <c r="BD15" s="26">
        <f>IF(BC15="A1",30,IF(BC15="A2",20,""))</f>
      </c>
      <c r="BE15" s="22">
        <f>SUM(H15,N15,Q15,W15,AC15,AF15,AI15,AL15,AN15,AQ15,AT15,AV15,AX15)</f>
        <v>58</v>
      </c>
      <c r="BF15" s="209">
        <f>SUM(BE15,BE16)</f>
        <v>160</v>
      </c>
      <c r="BG15" s="229" t="str">
        <f ca="1">IF(CELL("contenuto",$A15)="","",CELL("contenuto",$A15))</f>
        <v>SGA GYMNASIUM</v>
      </c>
      <c r="BH15" s="15" t="s">
        <v>52</v>
      </c>
      <c r="BI15" s="18"/>
      <c r="BJ15" s="16"/>
      <c r="BK15" s="16">
        <f>SUM(BI15:BJ15)</f>
        <v>0</v>
      </c>
      <c r="BL15" s="16">
        <v>1</v>
      </c>
      <c r="BM15" s="16"/>
      <c r="BN15" s="16">
        <f>SUM(BL15:BM15)</f>
        <v>1</v>
      </c>
      <c r="BO15" s="16">
        <v>1</v>
      </c>
      <c r="BP15" s="16"/>
      <c r="BQ15" s="16">
        <f>SUM(BO15:BP15)</f>
        <v>1</v>
      </c>
      <c r="BR15" s="29">
        <v>4</v>
      </c>
      <c r="BS15" s="20"/>
      <c r="BT15" s="30">
        <v>7</v>
      </c>
      <c r="BU15" s="16">
        <f>SUM(BR15*2+BT15*2)</f>
        <v>22</v>
      </c>
      <c r="BV15" s="16"/>
      <c r="BW15" s="20"/>
      <c r="BX15" s="16"/>
      <c r="BY15" s="16">
        <f>SUM(BV15*2+BX15*2)</f>
        <v>0</v>
      </c>
      <c r="BZ15" s="16">
        <v>2</v>
      </c>
      <c r="CA15" s="20"/>
      <c r="CB15" s="16">
        <v>3</v>
      </c>
      <c r="CC15" s="17">
        <f>SUM(BZ15*2+CB15*2)</f>
        <v>10</v>
      </c>
      <c r="CD15" s="22">
        <f>SUM(BK15,BN15,BQ15,BU15,BY15,CC15)</f>
        <v>34</v>
      </c>
      <c r="CE15" s="195">
        <f>SUM(CD15,CD16)</f>
        <v>38</v>
      </c>
      <c r="CF15" s="196">
        <f>SUM(BF15,CE15)</f>
        <v>198</v>
      </c>
      <c r="CG15" s="229" t="str">
        <f ca="1">IF(CELL("contenuto",$A15)="","",CELL("contenuto",$A15))</f>
        <v>SGA GYMNASIUM</v>
      </c>
      <c r="CH15" s="15" t="s">
        <v>52</v>
      </c>
      <c r="CI15" s="25">
        <v>1</v>
      </c>
      <c r="CJ15" s="19">
        <f>SUM(CI15*25)</f>
        <v>25</v>
      </c>
      <c r="CK15" s="19">
        <v>1</v>
      </c>
      <c r="CL15" s="26">
        <f>SUM(CK15*6)</f>
        <v>6</v>
      </c>
      <c r="CM15" s="25">
        <v>2</v>
      </c>
      <c r="CN15" s="19"/>
      <c r="CO15" s="19"/>
      <c r="CP15" s="19"/>
      <c r="CQ15" s="19"/>
      <c r="CR15" s="19">
        <v>0</v>
      </c>
      <c r="CS15" s="19">
        <f>SUM(CM15*3+CN15*6+CO15*10+CP15*15+CQ15*20+CR15*25)</f>
        <v>6</v>
      </c>
      <c r="CT15" s="19">
        <v>2</v>
      </c>
      <c r="CU15" s="19">
        <v>1</v>
      </c>
      <c r="CV15" s="19">
        <v>0</v>
      </c>
      <c r="CW15" s="19">
        <v>0</v>
      </c>
      <c r="CX15" s="19">
        <v>0</v>
      </c>
      <c r="CY15" s="19">
        <v>1</v>
      </c>
      <c r="CZ15" s="19">
        <f>SUM(CT15*3+CU15*6+CV15*10+CW15*15+CX15*20+CY15*25)</f>
        <v>37</v>
      </c>
      <c r="DA15" s="19">
        <v>1</v>
      </c>
      <c r="DB15" s="19"/>
      <c r="DC15" s="19"/>
      <c r="DD15" s="19"/>
      <c r="DE15" s="19">
        <v>1</v>
      </c>
      <c r="DF15" s="19">
        <v>1</v>
      </c>
      <c r="DG15" s="19">
        <f>SUM(DA15*3+DB15*6+DC15*10+DD15*15+DE15*20+DF15*25)</f>
        <v>48</v>
      </c>
      <c r="DH15" s="18"/>
      <c r="DI15" s="16"/>
      <c r="DJ15" s="16"/>
      <c r="DK15" s="16"/>
      <c r="DL15" s="16"/>
      <c r="DM15" s="16"/>
      <c r="DN15" s="16"/>
      <c r="DO15" s="17"/>
      <c r="DP15" s="27">
        <f t="shared" si="0"/>
        <v>122</v>
      </c>
      <c r="DQ15" s="195">
        <f>SUM(DP15,DP16)</f>
        <v>185</v>
      </c>
      <c r="DR15" s="199">
        <f>SUM(DQ15)</f>
        <v>185</v>
      </c>
      <c r="DS15" s="229" t="str">
        <f ca="1">IF(CELL("contenuto",$A15)="","",CELL("contenuto",$A15))</f>
        <v>SGA GYMNASIUM</v>
      </c>
      <c r="DT15" s="231">
        <f>SUM(CF15,DR15)</f>
        <v>383</v>
      </c>
    </row>
    <row r="16" spans="1:124" ht="27.75" customHeight="1">
      <c r="A16" s="275"/>
      <c r="B16" s="15" t="s">
        <v>53</v>
      </c>
      <c r="C16" s="18">
        <v>1</v>
      </c>
      <c r="D16" s="16"/>
      <c r="E16" s="16"/>
      <c r="F16" s="16"/>
      <c r="G16" s="16"/>
      <c r="H16" s="19">
        <f>IF(C16=0,0,IF(C16&gt;10,1,11-C16*1))+IF(D16=0,0,IF(D16&gt;10,1,11-D16*1))+IF(E16=0,0,IF(E16&gt;10,1,11-E16*1))+IF(F16=0,0,IF(F16&gt;10,1,11-F16*1))+IF(G16=0,0,IF(G16&gt;10,1,11-G16*1))</f>
        <v>10</v>
      </c>
      <c r="I16" s="28">
        <v>1</v>
      </c>
      <c r="J16" s="28">
        <v>17</v>
      </c>
      <c r="K16" s="16"/>
      <c r="L16" s="16"/>
      <c r="M16" s="16"/>
      <c r="N16" s="19">
        <f>IF(I16=0,0,IF(I16&gt;10,1,11-I16*1))+IF(J16=0,0,IF(J16&gt;10,1,11-J16*1))+IF(K16=0,0,IF(K16&gt;10,1,11-K16*1))+IF(L16=0,0,IF(L16&gt;10,1,11-L16*1))+IF(M16=0,0,IF(M16&gt;10,1,11-M16*1))</f>
        <v>11</v>
      </c>
      <c r="O16" s="16">
        <v>1</v>
      </c>
      <c r="P16" s="16"/>
      <c r="Q16" s="26">
        <f>IF(O16=0,0,IF(O16&gt;10,1,11-O16*1))+IF(P16=0,0,IF(P16&gt;10,1,11-P16*1))</f>
        <v>10</v>
      </c>
      <c r="R16" s="18"/>
      <c r="S16" s="16"/>
      <c r="T16" s="16"/>
      <c r="U16" s="16"/>
      <c r="V16" s="16"/>
      <c r="W16" s="19">
        <f>IF(R16=0,0,IF(R16&gt;15,1,32-R16*2))+IF(S16=0,0,IF(S16&gt;15,1,32-S16*2))+IF(T16=0,0,IF(T16&gt;15,1,32-T16*2))+IF(U16=0,0,IF(U16&gt;15,1,32-U16*2))+IF(V16=0,0,IF(V16&gt;15,1,32-V16*2))</f>
        <v>0</v>
      </c>
      <c r="X16" s="28"/>
      <c r="Y16" s="28"/>
      <c r="Z16" s="16"/>
      <c r="AA16" s="16"/>
      <c r="AB16" s="16"/>
      <c r="AC16" s="19">
        <f>IF(X16=0,0,IF(X16&gt;15,1,32-X16*2))+IF(Y16=0,0,IF(Y16&gt;15,1,32-Y16*2))+IF(Z16=0,0,IF(Z16&gt;15,1,32-Z16*2))+IF(AA16=0,0,IF(AA16&gt;15,1,32-AA16*2))+IF(AB16=0,0,IF(AB16&gt;15,1,32-AB16*2))</f>
        <v>0</v>
      </c>
      <c r="AD16" s="16"/>
      <c r="AE16" s="16"/>
      <c r="AF16" s="26">
        <f>IF(AD16=0,0,IF(AD16&gt;15,1,32-AD16*2))+IF(AE16=0,0,IF(AE16&gt;15,1,32-AE16*2))</f>
        <v>0</v>
      </c>
      <c r="AG16" s="18">
        <v>1</v>
      </c>
      <c r="AH16" s="16"/>
      <c r="AI16" s="19">
        <f>IF(AG16=0,0,IF(AG16&gt;5,1,6-AG16*1))+IF(AH16=0,0,IF(AH16&gt;5,1,6-AH16*1))</f>
        <v>5</v>
      </c>
      <c r="AJ16" s="16">
        <v>1</v>
      </c>
      <c r="AK16" s="16"/>
      <c r="AL16" s="19">
        <f>IF(AJ16=0,0,IF(AJ16&gt;5,1,6-AJ16*1))+IF(AK16=0,0,IF(AK16&gt;5,1,6-AK16*1))</f>
        <v>5</v>
      </c>
      <c r="AM16" s="16">
        <v>9</v>
      </c>
      <c r="AN16" s="26">
        <f>IF(AM16=0,0,IF(AM16&gt;5,1,6-AM16*1))</f>
        <v>1</v>
      </c>
      <c r="AO16" s="18"/>
      <c r="AP16" s="16"/>
      <c r="AQ16" s="19">
        <f>IF(AO16=0,0,IF(AO16&gt;5,1,18-AO16*3))+IF(AP16=0,0,IF(AP16&gt;5,1,18-AP16*3))</f>
        <v>0</v>
      </c>
      <c r="AR16" s="16"/>
      <c r="AS16" s="16"/>
      <c r="AT16" s="19">
        <f>IF(AR16=0,0,IF(AR16&gt;5,1,18-AR16*3))+IF(AS16=0,0,IF(AS16&gt;5,1,18-AS16*3))</f>
        <v>0</v>
      </c>
      <c r="AU16" s="16"/>
      <c r="AV16" s="26">
        <f>IF(AU16=0,0,IF(AU16&gt;5,1,18-AU16*3))</f>
        <v>0</v>
      </c>
      <c r="AW16" s="18"/>
      <c r="AX16" s="19">
        <f>IF(AW16=0,0,IF(AW16&gt;10,1,IF(AW15="A1",33-AW16*3,22-AW16*2)))</f>
        <v>0</v>
      </c>
      <c r="AY16" s="16">
        <v>1</v>
      </c>
      <c r="AZ16" s="19">
        <f>IF(AY16=0,0,IF(AY16&gt;10,1,IF(AY15="A1",33-AY16*3,22-AY16*2)))</f>
        <v>20</v>
      </c>
      <c r="BA16" s="16">
        <v>1</v>
      </c>
      <c r="BB16" s="19">
        <f>IF(BA16=0,0,IF(BA16&gt;10,1,IF(BA15="A1",33-BA16*3,22-BA16*2)))</f>
        <v>20</v>
      </c>
      <c r="BC16" s="16">
        <v>1</v>
      </c>
      <c r="BD16" s="26">
        <f>IF(BC16=0,0,IF(BC16&gt;10,1,IF(BC15="A1",33-BC16*3,22-BC16*2)))</f>
        <v>20</v>
      </c>
      <c r="BE16" s="22">
        <f>SUM(H16,N16,Q16,W16,AC16,AF16,AI16,AL16,AN16,AQ16,AT16,AV16,AX16,AZ16,BB16,BD16)</f>
        <v>102</v>
      </c>
      <c r="BF16" s="209"/>
      <c r="BG16" s="276"/>
      <c r="BH16" s="15" t="s">
        <v>53</v>
      </c>
      <c r="BI16" s="18"/>
      <c r="BJ16" s="16"/>
      <c r="BK16" s="19">
        <f>IF(BI16=0,0,IF(BI16&gt;5,BI16,6-BI16*1))+IF(BJ16=0,0,IF(BJ16&gt;5,BJ16,6-BJ16*1))</f>
        <v>0</v>
      </c>
      <c r="BL16" s="19">
        <v>1</v>
      </c>
      <c r="BM16" s="19"/>
      <c r="BN16" s="19">
        <f>IF(BL16=0,0,IF(BL16&gt;5,BL16,6-BL16*1))+IF(BM16=0,0,IF(BM16&gt;5,BM16,6-BM16*1))</f>
        <v>5</v>
      </c>
      <c r="BO16" s="16">
        <v>1</v>
      </c>
      <c r="BP16" s="16"/>
      <c r="BQ16" s="19">
        <f>IF(BO16=0,0,IF(BO16&gt;5,BO16,6-BO16*1))+IF(BP16=0,0,IF(BP16&gt;5,BP16,6-BP16*1))</f>
        <v>5</v>
      </c>
      <c r="BR16" s="29">
        <v>0</v>
      </c>
      <c r="BS16" s="30">
        <v>1</v>
      </c>
      <c r="BT16" s="30">
        <v>1</v>
      </c>
      <c r="BU16" s="16">
        <f>SUM(BR16*5+BS16*3+BT16*1)</f>
        <v>4</v>
      </c>
      <c r="BV16" s="16"/>
      <c r="BW16" s="30"/>
      <c r="BX16" s="16"/>
      <c r="BY16" s="16">
        <f>SUM(BV16*5+BW16*3+BX16*1)</f>
        <v>0</v>
      </c>
      <c r="BZ16" s="16"/>
      <c r="CA16" s="30"/>
      <c r="CB16" s="16"/>
      <c r="CC16" s="17">
        <f>SUM(BZ16*5+CA16*3+CB16*1)</f>
        <v>0</v>
      </c>
      <c r="CD16" s="22">
        <f>SUM(BI16:BJ16,BL16:BM16,BO16:BP16,BR16:BT16,BV16:BX16,BZ16:CB16)</f>
        <v>4</v>
      </c>
      <c r="CE16" s="195"/>
      <c r="CF16" s="197"/>
      <c r="CG16" s="276"/>
      <c r="CH16" s="15" t="s">
        <v>53</v>
      </c>
      <c r="CI16" s="25">
        <v>14</v>
      </c>
      <c r="CJ16" s="19">
        <f>IF(CI16=0,0,IF(CI16&gt;10,1,44-CI16*4))</f>
        <v>1</v>
      </c>
      <c r="CK16" s="19">
        <v>6</v>
      </c>
      <c r="CL16" s="26">
        <f>IF(CK16=0,0,IF(CK16=6,1,IF(CK16&gt;6,CK16,12-CK16*2)))</f>
        <v>1</v>
      </c>
      <c r="CM16" s="25">
        <v>2</v>
      </c>
      <c r="CN16" s="19"/>
      <c r="CO16" s="19"/>
      <c r="CP16" s="19"/>
      <c r="CQ16" s="19"/>
      <c r="CR16" s="19">
        <v>0</v>
      </c>
      <c r="CS16" s="19">
        <f>IF(CM16=0,0,IF(CM16&gt;5,CM16,6-CM16*1))+IF(CN16=0,0,IF(CN16&gt;5,CN16,12-CN16*2))+IF(CO16=0,0,IF(CO16&gt;5,CO16,18-CO16*3))+IF(CP16=0,0,IF(CP16&gt;5,CP16,18-CP16*3))+IF(CQ16=0,0,IF(CQ16&gt;5,CQ16,24-CQ16*4))+IF(CR16=0,0,IF(CR16&gt;5,CR16,30-CR16*5))</f>
        <v>4</v>
      </c>
      <c r="CT16" s="19">
        <v>2</v>
      </c>
      <c r="CU16" s="19"/>
      <c r="CV16" s="19"/>
      <c r="CW16" s="19"/>
      <c r="CX16" s="19"/>
      <c r="CY16" s="19">
        <v>1</v>
      </c>
      <c r="CZ16" s="19">
        <f>IF(CT16=0,0,IF(CT16&gt;5,CT16,6-CT16*1))+IF(CU16=0,0,IF(CU16&gt;5,CU16,12-CU16*2))+IF(CV16=0,0,IF(CV16&gt;5,CV16,18-CV16*3))+IF(CW16=0,0,IF(CW16&gt;5,CW16,18-CW16*3))+IF(CX16=0,0,IF(CX16&gt;5,CX16,24-CX16*4))+IF(CY16=0,0,IF(CY16&gt;5,CY16,30-CY16*5))</f>
        <v>29</v>
      </c>
      <c r="DA16" s="19"/>
      <c r="DB16" s="19"/>
      <c r="DC16" s="19"/>
      <c r="DD16" s="19"/>
      <c r="DE16" s="19">
        <v>4</v>
      </c>
      <c r="DF16" s="19">
        <v>2</v>
      </c>
      <c r="DG16" s="19">
        <f>IF(DA16=0,0,IF(DA16&gt;5,DA16,6-DA16*1))+IF(DB16=0,0,IF(DB16&gt;5,DB16,12-DB16*2))+IF(DC16=0,0,IF(DC16&gt;5,DC16,18-DC16*3))+IF(DD16=0,0,IF(DD16&gt;5,DD16,18-DD16*3))+IF(DE16=0,0,IF(DE16&gt;5,DE16,24-DE16*4))+IF(DF16=0,0,IF(DF16&gt;5,DF16,30-DF16*5))</f>
        <v>28</v>
      </c>
      <c r="DH16" s="18"/>
      <c r="DI16" s="16"/>
      <c r="DJ16" s="16"/>
      <c r="DK16" s="16"/>
      <c r="DL16" s="16"/>
      <c r="DM16" s="16"/>
      <c r="DN16" s="16"/>
      <c r="DO16" s="17"/>
      <c r="DP16" s="27">
        <f t="shared" si="0"/>
        <v>63</v>
      </c>
      <c r="DQ16" s="195"/>
      <c r="DR16" s="200"/>
      <c r="DS16" s="276"/>
      <c r="DT16" s="231"/>
    </row>
    <row r="17" spans="1:124" ht="27.75" customHeight="1">
      <c r="A17" s="224" t="s">
        <v>71</v>
      </c>
      <c r="B17" s="15" t="s">
        <v>51</v>
      </c>
      <c r="C17" s="166">
        <v>2</v>
      </c>
      <c r="D17" s="165"/>
      <c r="E17" s="165"/>
      <c r="F17" s="165"/>
      <c r="G17" s="165"/>
      <c r="H17" s="16">
        <f>SUM(C17*2)</f>
        <v>4</v>
      </c>
      <c r="I17" s="165">
        <v>1</v>
      </c>
      <c r="J17" s="165"/>
      <c r="K17" s="165"/>
      <c r="L17" s="165"/>
      <c r="M17" s="165"/>
      <c r="N17" s="16">
        <f>SUM(I17*2)</f>
        <v>2</v>
      </c>
      <c r="O17" s="165"/>
      <c r="P17" s="165"/>
      <c r="Q17" s="17">
        <f>SUM(O17*2)</f>
        <v>0</v>
      </c>
      <c r="R17" s="166"/>
      <c r="S17" s="165"/>
      <c r="T17" s="165"/>
      <c r="U17" s="165"/>
      <c r="V17" s="165"/>
      <c r="W17" s="16">
        <f>SUM(R17*5)</f>
        <v>0</v>
      </c>
      <c r="X17" s="165">
        <v>1</v>
      </c>
      <c r="Y17" s="165"/>
      <c r="Z17" s="165"/>
      <c r="AA17" s="165"/>
      <c r="AB17" s="165"/>
      <c r="AC17" s="16">
        <f>SUM(X17*5)</f>
        <v>5</v>
      </c>
      <c r="AD17" s="165"/>
      <c r="AE17" s="165"/>
      <c r="AF17" s="17">
        <f>SUM(AD17*5)</f>
        <v>0</v>
      </c>
      <c r="AG17" s="166">
        <v>1</v>
      </c>
      <c r="AH17" s="165"/>
      <c r="AI17" s="16">
        <f>SUM(AG17*10)</f>
        <v>10</v>
      </c>
      <c r="AJ17" s="165">
        <v>1</v>
      </c>
      <c r="AK17" s="165"/>
      <c r="AL17" s="16">
        <f>SUM(AJ17*10)</f>
        <v>10</v>
      </c>
      <c r="AM17" s="16">
        <v>1</v>
      </c>
      <c r="AN17" s="17">
        <f>SUM(AM17*10)</f>
        <v>10</v>
      </c>
      <c r="AO17" s="166"/>
      <c r="AP17" s="165"/>
      <c r="AQ17" s="16">
        <f>SUM(AO17*10)</f>
        <v>0</v>
      </c>
      <c r="AR17" s="165"/>
      <c r="AS17" s="165"/>
      <c r="AT17" s="16">
        <f>SUM(AR17*10)</f>
        <v>0</v>
      </c>
      <c r="AU17" s="16"/>
      <c r="AV17" s="17">
        <f>SUM(AU17*10)</f>
        <v>0</v>
      </c>
      <c r="AW17" s="18"/>
      <c r="AX17" s="19">
        <f>IF(AW17="A1",30,IF(AW17="A2",20,""))</f>
      </c>
      <c r="AY17" s="16"/>
      <c r="AZ17" s="19">
        <f>IF(AY17="A1",30,IF(AY17="A2",20,""))</f>
      </c>
      <c r="BA17" s="16"/>
      <c r="BB17" s="19">
        <f>IF(BA17="A1",30,IF(BA17="A2",20,""))</f>
      </c>
      <c r="BC17" s="16"/>
      <c r="BD17" s="26">
        <f>IF(BC17="A1",30,IF(BC17="A2",20,""))</f>
      </c>
      <c r="BE17" s="22">
        <f>SUM(H17,N17,Q17,W17,AC17,AF17,AI17,AL17,AN17,AQ17,AT17,AV17,AX17)</f>
        <v>41</v>
      </c>
      <c r="BF17" s="209">
        <f>SUM(BE17,BE18)</f>
        <v>87</v>
      </c>
      <c r="BG17" s="229" t="str">
        <f ca="1">IF(CELL("contenuto",$A17)="","",CELL("contenuto",$A17))</f>
        <v>JUNIOR 2000</v>
      </c>
      <c r="BH17" s="15" t="s">
        <v>52</v>
      </c>
      <c r="BI17" s="18">
        <v>3</v>
      </c>
      <c r="BJ17" s="16"/>
      <c r="BK17" s="16">
        <f>SUM(BI17:BJ17)</f>
        <v>3</v>
      </c>
      <c r="BL17" s="16">
        <v>3</v>
      </c>
      <c r="BM17" s="16"/>
      <c r="BN17" s="16">
        <f>SUM(BL17:BM17)</f>
        <v>3</v>
      </c>
      <c r="BO17" s="16">
        <v>1</v>
      </c>
      <c r="BP17" s="16"/>
      <c r="BQ17" s="16">
        <f>SUM(BO17:BP17)</f>
        <v>1</v>
      </c>
      <c r="BR17" s="29">
        <v>5</v>
      </c>
      <c r="BS17" s="20"/>
      <c r="BT17" s="30">
        <v>7</v>
      </c>
      <c r="BU17" s="16">
        <f>SUM(BR17*2+BT17*2)</f>
        <v>24</v>
      </c>
      <c r="BV17" s="16"/>
      <c r="BW17" s="20"/>
      <c r="BX17" s="16"/>
      <c r="BY17" s="16">
        <f>SUM(BV17*2+BX17*2)</f>
        <v>0</v>
      </c>
      <c r="BZ17" s="16">
        <v>6</v>
      </c>
      <c r="CA17" s="20"/>
      <c r="CB17" s="16">
        <v>9</v>
      </c>
      <c r="CC17" s="17">
        <f>SUM(BZ17*2+CB17*2)</f>
        <v>30</v>
      </c>
      <c r="CD17" s="22">
        <f>SUM(BK17,BN17,BQ17,BU17,BY17,CC17)</f>
        <v>61</v>
      </c>
      <c r="CE17" s="195">
        <f>SUM(CD17,CD18)</f>
        <v>66</v>
      </c>
      <c r="CF17" s="196">
        <f>SUM(BF17,CE17)</f>
        <v>153</v>
      </c>
      <c r="CG17" s="229" t="str">
        <f ca="1">IF(CELL("contenuto",$A17)="","",CELL("contenuto",$A17))</f>
        <v>JUNIOR 2000</v>
      </c>
      <c r="CH17" s="15" t="s">
        <v>52</v>
      </c>
      <c r="CI17" s="25"/>
      <c r="CJ17" s="19">
        <f>SUM(CI17*25)</f>
        <v>0</v>
      </c>
      <c r="CK17" s="19"/>
      <c r="CL17" s="26">
        <f>SUM(CK17*6)</f>
        <v>0</v>
      </c>
      <c r="CM17" s="25">
        <v>2</v>
      </c>
      <c r="CN17" s="19">
        <v>1</v>
      </c>
      <c r="CO17" s="19"/>
      <c r="CP17" s="19"/>
      <c r="CQ17" s="19"/>
      <c r="CR17" s="19"/>
      <c r="CS17" s="19">
        <f>SUM(CM17*3+CN17*6+CO17*10+CP17*15+CQ17*20+CR17*25)</f>
        <v>12</v>
      </c>
      <c r="CT17" s="19">
        <v>2</v>
      </c>
      <c r="CU17" s="19">
        <v>1</v>
      </c>
      <c r="CV17" s="19">
        <v>0</v>
      </c>
      <c r="CW17" s="19">
        <v>0</v>
      </c>
      <c r="CX17" s="19">
        <v>0</v>
      </c>
      <c r="CY17" s="19">
        <v>0</v>
      </c>
      <c r="CZ17" s="19">
        <f>SUM(CT17*3+CU17*6+CV17*10+CW17*15+CX17*20+CY17*25)</f>
        <v>12</v>
      </c>
      <c r="DA17" s="19">
        <v>1</v>
      </c>
      <c r="DB17" s="19">
        <v>1</v>
      </c>
      <c r="DC17" s="19"/>
      <c r="DD17" s="19"/>
      <c r="DE17" s="19"/>
      <c r="DF17" s="19"/>
      <c r="DG17" s="19">
        <f>SUM(DA17*3+DB17*6+DC17*10+DD17*15+DE17*20+DF17*25)</f>
        <v>9</v>
      </c>
      <c r="DH17" s="18"/>
      <c r="DI17" s="16"/>
      <c r="DJ17" s="16"/>
      <c r="DK17" s="16"/>
      <c r="DL17" s="16"/>
      <c r="DM17" s="16"/>
      <c r="DN17" s="16"/>
      <c r="DO17" s="17"/>
      <c r="DP17" s="27">
        <f t="shared" si="0"/>
        <v>33</v>
      </c>
      <c r="DQ17" s="195">
        <f>SUM(DP17,DP18)</f>
        <v>33</v>
      </c>
      <c r="DR17" s="199">
        <f>SUM(DQ17)</f>
        <v>33</v>
      </c>
      <c r="DS17" s="229" t="str">
        <f ca="1">IF(CELL("contenuto",$A17)="","",CELL("contenuto",$A17))</f>
        <v>JUNIOR 2000</v>
      </c>
      <c r="DT17" s="231">
        <f>SUM(CF17,DR17)</f>
        <v>186</v>
      </c>
    </row>
    <row r="18" spans="1:124" ht="27.75" customHeight="1">
      <c r="A18" s="275"/>
      <c r="B18" s="15" t="s">
        <v>53</v>
      </c>
      <c r="C18" s="18">
        <v>2</v>
      </c>
      <c r="D18" s="16">
        <v>13</v>
      </c>
      <c r="E18" s="16"/>
      <c r="F18" s="16"/>
      <c r="G18" s="16"/>
      <c r="H18" s="19">
        <f>IF(C18=0,0,IF(C18&gt;10,1,11-C18*1))+IF(D18=0,0,IF(D18&gt;10,1,11-D18*1))+IF(E18=0,0,IF(E18&gt;10,1,11-E18*1))+IF(F18=0,0,IF(F18&gt;10,1,11-F18*1))+IF(G18=0,0,IF(G18&gt;10,1,11-G18*1))</f>
        <v>10</v>
      </c>
      <c r="I18" s="16">
        <v>4</v>
      </c>
      <c r="J18" s="16"/>
      <c r="K18" s="16"/>
      <c r="L18" s="16"/>
      <c r="M18" s="16"/>
      <c r="N18" s="19">
        <f>IF(I18=0,0,IF(I18&gt;10,1,11-I18*1))+IF(J18=0,0,IF(J18&gt;10,1,11-J18*1))+IF(K18=0,0,IF(K18&gt;10,1,11-K18*1))+IF(L18=0,0,IF(L18&gt;10,1,11-L18*1))+IF(M18=0,0,IF(M18&gt;10,1,11-M18*1))</f>
        <v>7</v>
      </c>
      <c r="O18" s="16"/>
      <c r="P18" s="16"/>
      <c r="Q18" s="26">
        <f>IF(O18=0,0,IF(O18&gt;10,1,11-O18*1))+IF(P18=0,0,IF(P18&gt;10,1,11-P18*1))</f>
        <v>0</v>
      </c>
      <c r="R18" s="18"/>
      <c r="S18" s="16"/>
      <c r="T18" s="16"/>
      <c r="U18" s="16"/>
      <c r="V18" s="16"/>
      <c r="W18" s="19">
        <f>IF(R18=0,0,IF(R18&gt;15,1,32-R18*2))+IF(S18=0,0,IF(S18&gt;15,1,32-S18*2))+IF(T18=0,0,IF(T18&gt;15,1,32-T18*2))+IF(U18=0,0,IF(U18&gt;15,1,32-U18*2))+IF(V18=0,0,IF(V18&gt;15,1,32-V18*2))</f>
        <v>0</v>
      </c>
      <c r="X18" s="16">
        <v>5</v>
      </c>
      <c r="Y18" s="16"/>
      <c r="Z18" s="16"/>
      <c r="AA18" s="16"/>
      <c r="AB18" s="16"/>
      <c r="AC18" s="19">
        <f>IF(X18=0,0,IF(X18&gt;15,1,32-X18*2))+IF(Y18=0,0,IF(Y18&gt;15,1,32-Y18*2))+IF(Z18=0,0,IF(Z18&gt;15,1,32-Z18*2))+IF(AA18=0,0,IF(AA18&gt;15,1,32-AA18*2))+IF(AB18=0,0,IF(AB18&gt;15,1,32-AB18*2))</f>
        <v>22</v>
      </c>
      <c r="AD18" s="16"/>
      <c r="AE18" s="16"/>
      <c r="AF18" s="26">
        <f>IF(AD18=0,0,IF(AD18&gt;15,1,32-AD18*2))+IF(AE18=0,0,IF(AE18&gt;15,1,32-AE18*2))</f>
        <v>0</v>
      </c>
      <c r="AG18" s="18">
        <v>2</v>
      </c>
      <c r="AH18" s="16"/>
      <c r="AI18" s="19">
        <f>IF(AG18=0,0,IF(AG18&gt;5,1,6-AG18*1))+IF(AH18=0,0,IF(AH18&gt;5,1,6-AH18*1))</f>
        <v>4</v>
      </c>
      <c r="AJ18" s="16">
        <v>4</v>
      </c>
      <c r="AK18" s="16"/>
      <c r="AL18" s="19">
        <f>IF(AJ18=0,0,IF(AJ18&gt;5,1,6-AJ18*1))+IF(AK18=0,0,IF(AK18&gt;5,1,6-AK18*1))</f>
        <v>2</v>
      </c>
      <c r="AM18" s="16">
        <v>30</v>
      </c>
      <c r="AN18" s="26">
        <f>IF(AM18=0,0,IF(AM18&gt;5,1,6-AM18*1))</f>
        <v>1</v>
      </c>
      <c r="AO18" s="18"/>
      <c r="AP18" s="16"/>
      <c r="AQ18" s="19">
        <f>IF(AO18=0,0,IF(AO18&gt;5,1,18-AO18*3))+IF(AP18=0,0,IF(AP18&gt;5,1,18-AP18*3))</f>
        <v>0</v>
      </c>
      <c r="AR18" s="16"/>
      <c r="AS18" s="16"/>
      <c r="AT18" s="19">
        <f>IF(AR18=0,0,IF(AR18&gt;5,1,18-AR18*3))+IF(AS18=0,0,IF(AS18&gt;5,1,18-AS18*3))</f>
        <v>0</v>
      </c>
      <c r="AU18" s="16"/>
      <c r="AV18" s="26">
        <f>IF(AU18=0,0,IF(AU18&gt;5,1,18-AU18*3))</f>
        <v>0</v>
      </c>
      <c r="AW18" s="18"/>
      <c r="AX18" s="19">
        <f>IF(AW18=0,0,IF(AW18&gt;10,1,IF(AW17="A1",33-AW18*3,22-AW18*2)))</f>
        <v>0</v>
      </c>
      <c r="AY18" s="16"/>
      <c r="AZ18" s="19">
        <f>IF(AY18=0,0,IF(AY18&gt;10,1,IF(AY17="A1",33-AY18*3,22-AY18*2)))</f>
        <v>0</v>
      </c>
      <c r="BA18" s="16"/>
      <c r="BB18" s="19">
        <f>IF(BA18=0,0,IF(BA18&gt;10,1,IF(BA17="A1",33-BA18*3,22-BA18*2)))</f>
        <v>0</v>
      </c>
      <c r="BC18" s="16"/>
      <c r="BD18" s="26">
        <f>IF(BC18=0,0,IF(BC18&gt;10,1,IF(BC17="A1",33-BC18*3,22-BC18*2)))</f>
        <v>0</v>
      </c>
      <c r="BE18" s="22">
        <f>SUM(H18,N18,Q18,W18,AC18,AF18,AI18,AL18,AN18,AQ18,AT18,AV18,AX18,AZ18,BB18,BD18)</f>
        <v>46</v>
      </c>
      <c r="BF18" s="209"/>
      <c r="BG18" s="276"/>
      <c r="BH18" s="15" t="s">
        <v>53</v>
      </c>
      <c r="BI18" s="18">
        <v>2</v>
      </c>
      <c r="BJ18" s="16"/>
      <c r="BK18" s="19">
        <f>IF(BI18=0,0,IF(BI18&gt;5,BI18,6-BI18*1))+IF(BJ18=0,0,IF(BJ18&gt;5,BJ18,6-BJ18*1))</f>
        <v>4</v>
      </c>
      <c r="BL18" s="19">
        <v>3</v>
      </c>
      <c r="BM18" s="19"/>
      <c r="BN18" s="19">
        <f>IF(BL18=0,0,IF(BL18&gt;5,BL18,6-BL18*1))+IF(BM18=0,0,IF(BM18&gt;5,BM18,6-BM18*1))</f>
        <v>3</v>
      </c>
      <c r="BO18" s="16"/>
      <c r="BP18" s="16"/>
      <c r="BQ18" s="19">
        <f>IF(BO18=0,0,IF(BO18&gt;5,BO18,6-BO18*1))+IF(BP18=0,0,IF(BP18&gt;5,BP18,6-BP18*1))</f>
        <v>0</v>
      </c>
      <c r="BR18" s="29">
        <v>0</v>
      </c>
      <c r="BS18" s="30">
        <v>0</v>
      </c>
      <c r="BT18" s="30">
        <v>0</v>
      </c>
      <c r="BU18" s="16">
        <f>SUM(BR18*5+BS18*3+BT18*1)</f>
        <v>0</v>
      </c>
      <c r="BV18" s="16"/>
      <c r="BW18" s="30"/>
      <c r="BX18" s="16"/>
      <c r="BY18" s="16">
        <f>SUM(BV18*5+BW18*3+BX18*1)</f>
        <v>0</v>
      </c>
      <c r="BZ18" s="16"/>
      <c r="CA18" s="30"/>
      <c r="CB18" s="16"/>
      <c r="CC18" s="17">
        <f>SUM(BZ18*5+CA18*3+CB18*1)</f>
        <v>0</v>
      </c>
      <c r="CD18" s="22">
        <f>SUM(BI18:BJ18,BL18:BM18,BO18:BP18,BR18:BT18,BV18:BX18,BZ18:CB18)</f>
        <v>5</v>
      </c>
      <c r="CE18" s="195"/>
      <c r="CF18" s="197"/>
      <c r="CG18" s="276"/>
      <c r="CH18" s="15" t="s">
        <v>53</v>
      </c>
      <c r="CI18" s="25"/>
      <c r="CJ18" s="19">
        <f>IF(CI18=0,0,IF(CI18&gt;10,1,44-CI18*4))</f>
        <v>0</v>
      </c>
      <c r="CK18" s="19"/>
      <c r="CL18" s="26">
        <f>IF(CK18=0,0,IF(CK18=6,1,IF(CK18&gt;6,CK18,12-CK18*2)))</f>
        <v>0</v>
      </c>
      <c r="CM18" s="25"/>
      <c r="CN18" s="19"/>
      <c r="CO18" s="19"/>
      <c r="CP18" s="19"/>
      <c r="CQ18" s="19"/>
      <c r="CR18" s="19"/>
      <c r="CS18" s="19">
        <f>IF(CM18=0,0,IF(CM18&gt;5,CM18,6-CM18*1))+IF(CN18=0,0,IF(CN18&gt;5,CN18,12-CN18*2))+IF(CO18=0,0,IF(CO18&gt;5,CO18,18-CO18*3))+IF(CP18=0,0,IF(CP18&gt;5,CP18,18-CP18*3))+IF(CQ18=0,0,IF(CQ18&gt;5,CQ18,24-CQ18*4))+IF(CR18=0,0,IF(CR18&gt;5,CR18,30-CR18*5))</f>
        <v>0</v>
      </c>
      <c r="CT18" s="19"/>
      <c r="CU18" s="19"/>
      <c r="CV18" s="19"/>
      <c r="CW18" s="19"/>
      <c r="CX18" s="19"/>
      <c r="CY18" s="19"/>
      <c r="CZ18" s="19">
        <f>IF(CT18=0,0,IF(CT18&gt;5,CT18,6-CT18*1))+IF(CU18=0,0,IF(CU18&gt;5,CU18,12-CU18*2))+IF(CV18=0,0,IF(CV18&gt;5,CV18,18-CV18*3))+IF(CW18=0,0,IF(CW18&gt;5,CW18,18-CW18*3))+IF(CX18=0,0,IF(CX18&gt;5,CX18,24-CX18*4))+IF(CY18=0,0,IF(CY18&gt;5,CY18,30-CY18*5))</f>
        <v>0</v>
      </c>
      <c r="DA18" s="19"/>
      <c r="DB18" s="19"/>
      <c r="DC18" s="19"/>
      <c r="DD18" s="19"/>
      <c r="DE18" s="19"/>
      <c r="DF18" s="19"/>
      <c r="DG18" s="19">
        <f>IF(DA18=0,0,IF(DA18&gt;5,DA18,6-DA18*1))+IF(DB18=0,0,IF(DB18&gt;5,DB18,12-DB18*2))+IF(DC18=0,0,IF(DC18&gt;5,DC18,18-DC18*3))+IF(DD18=0,0,IF(DD18&gt;5,DD18,18-DD18*3))+IF(DE18=0,0,IF(DE18&gt;5,DE18,24-DE18*4))+IF(DF18=0,0,IF(DF18&gt;5,DF18,30-DF18*5))</f>
        <v>0</v>
      </c>
      <c r="DH18" s="18"/>
      <c r="DI18" s="16"/>
      <c r="DJ18" s="16"/>
      <c r="DK18" s="16"/>
      <c r="DL18" s="16"/>
      <c r="DM18" s="16"/>
      <c r="DN18" s="16"/>
      <c r="DO18" s="17"/>
      <c r="DP18" s="27">
        <f t="shared" si="0"/>
        <v>0</v>
      </c>
      <c r="DQ18" s="195"/>
      <c r="DR18" s="200"/>
      <c r="DS18" s="276"/>
      <c r="DT18" s="231"/>
    </row>
    <row r="19" spans="1:124" ht="27.75" customHeight="1">
      <c r="A19" s="224" t="s">
        <v>72</v>
      </c>
      <c r="B19" s="15" t="s">
        <v>51</v>
      </c>
      <c r="C19" s="166">
        <v>1</v>
      </c>
      <c r="D19" s="165"/>
      <c r="E19" s="165"/>
      <c r="F19" s="165"/>
      <c r="G19" s="165"/>
      <c r="H19" s="16">
        <f>SUM(C19*2)</f>
        <v>2</v>
      </c>
      <c r="I19" s="165">
        <v>1</v>
      </c>
      <c r="J19" s="165"/>
      <c r="K19" s="165"/>
      <c r="L19" s="165"/>
      <c r="M19" s="165"/>
      <c r="N19" s="16">
        <f>SUM(I19*2)</f>
        <v>2</v>
      </c>
      <c r="O19" s="165"/>
      <c r="P19" s="165"/>
      <c r="Q19" s="17">
        <f>SUM(O19*2)</f>
        <v>0</v>
      </c>
      <c r="R19" s="166"/>
      <c r="S19" s="165"/>
      <c r="T19" s="165"/>
      <c r="U19" s="165"/>
      <c r="V19" s="165"/>
      <c r="W19" s="16">
        <f>SUM(R19*5)</f>
        <v>0</v>
      </c>
      <c r="X19" s="165"/>
      <c r="Y19" s="165"/>
      <c r="Z19" s="165"/>
      <c r="AA19" s="165"/>
      <c r="AB19" s="165"/>
      <c r="AC19" s="16">
        <f>SUM(X19*5)</f>
        <v>0</v>
      </c>
      <c r="AD19" s="165"/>
      <c r="AE19" s="165"/>
      <c r="AF19" s="17">
        <f>SUM(AD19*5)</f>
        <v>0</v>
      </c>
      <c r="AG19" s="166">
        <v>1</v>
      </c>
      <c r="AH19" s="165"/>
      <c r="AI19" s="16">
        <f>SUM(AG19*10)</f>
        <v>10</v>
      </c>
      <c r="AJ19" s="165">
        <v>1</v>
      </c>
      <c r="AK19" s="165"/>
      <c r="AL19" s="16">
        <f>SUM(AJ19*10)</f>
        <v>10</v>
      </c>
      <c r="AM19" s="16">
        <v>1</v>
      </c>
      <c r="AN19" s="17">
        <f>SUM(AM19*10)</f>
        <v>10</v>
      </c>
      <c r="AO19" s="166"/>
      <c r="AP19" s="165"/>
      <c r="AQ19" s="16">
        <f>SUM(AO19*10)</f>
        <v>0</v>
      </c>
      <c r="AR19" s="165"/>
      <c r="AS19" s="165"/>
      <c r="AT19" s="16">
        <f>SUM(AR19*10)</f>
        <v>0</v>
      </c>
      <c r="AU19" s="16"/>
      <c r="AV19" s="17">
        <f>SUM(AU19*10)</f>
        <v>0</v>
      </c>
      <c r="AW19" s="18"/>
      <c r="AX19" s="19">
        <f>IF(AW19="A1",30,IF(AW19="A2",20,""))</f>
      </c>
      <c r="AY19" s="16"/>
      <c r="AZ19" s="19">
        <f>IF(AY19="A1",30,IF(AY19="A2",20,""))</f>
      </c>
      <c r="BA19" s="16"/>
      <c r="BB19" s="19">
        <f>IF(BA19="A1",30,IF(BA19="A2",20,""))</f>
      </c>
      <c r="BC19" s="16"/>
      <c r="BD19" s="26">
        <f>IF(BC19="A1",30,IF(BC19="A2",20,""))</f>
      </c>
      <c r="BE19" s="22">
        <f>SUM(H19,N19,Q19,W19,AC19,AF19,AI19,AL19,AN19,AQ19,AT19,AV19,AX19)</f>
        <v>34</v>
      </c>
      <c r="BF19" s="209">
        <f>SUM(BE19,BE20)</f>
        <v>43</v>
      </c>
      <c r="BG19" s="229" t="str">
        <f ca="1">IF(CELL("contenuto",$A19)="","",CELL("contenuto",$A19))</f>
        <v>FIDES ET ROBUR</v>
      </c>
      <c r="BH19" s="15" t="s">
        <v>52</v>
      </c>
      <c r="BI19" s="18">
        <v>3</v>
      </c>
      <c r="BJ19" s="16"/>
      <c r="BK19" s="16">
        <f>SUM(BI19:BJ19)</f>
        <v>3</v>
      </c>
      <c r="BL19" s="16">
        <v>3</v>
      </c>
      <c r="BM19" s="16"/>
      <c r="BN19" s="16">
        <f>SUM(BL19:BM19)</f>
        <v>3</v>
      </c>
      <c r="BO19" s="16"/>
      <c r="BP19" s="16"/>
      <c r="BQ19" s="16">
        <f>SUM(BO19:BP19)</f>
        <v>0</v>
      </c>
      <c r="BR19" s="29">
        <v>2</v>
      </c>
      <c r="BS19" s="20"/>
      <c r="BT19" s="30">
        <v>4</v>
      </c>
      <c r="BU19" s="16">
        <f>SUM(BR19*2+BT19*2)</f>
        <v>12</v>
      </c>
      <c r="BV19" s="16"/>
      <c r="BW19" s="20"/>
      <c r="BX19" s="16"/>
      <c r="BY19" s="16">
        <f>SUM(BV19*2+BX19*2)</f>
        <v>0</v>
      </c>
      <c r="BZ19" s="16">
        <v>2</v>
      </c>
      <c r="CA19" s="20"/>
      <c r="CB19" s="16">
        <v>4</v>
      </c>
      <c r="CC19" s="17">
        <f>SUM(BZ19*2+CB19*2)</f>
        <v>12</v>
      </c>
      <c r="CD19" s="22">
        <f>SUM(BK19,BN19,BQ19,BU19,BY19,CC19)</f>
        <v>30</v>
      </c>
      <c r="CE19" s="195">
        <f>SUM(CD19,CD20)</f>
        <v>30</v>
      </c>
      <c r="CF19" s="196">
        <f>SUM(BF19,CE19)</f>
        <v>73</v>
      </c>
      <c r="CG19" s="229" t="str">
        <f ca="1">IF(CELL("contenuto",$A19)="","",CELL("contenuto",$A19))</f>
        <v>FIDES ET ROBUR</v>
      </c>
      <c r="CH19" s="15" t="s">
        <v>52</v>
      </c>
      <c r="CI19" s="25"/>
      <c r="CJ19" s="19">
        <f>SUM(CI19*25)</f>
        <v>0</v>
      </c>
      <c r="CK19" s="19"/>
      <c r="CL19" s="26">
        <f>SUM(CK19*6)</f>
        <v>0</v>
      </c>
      <c r="CM19" s="25"/>
      <c r="CN19" s="19"/>
      <c r="CO19" s="19"/>
      <c r="CP19" s="19"/>
      <c r="CQ19" s="19">
        <v>1</v>
      </c>
      <c r="CR19" s="19"/>
      <c r="CS19" s="19">
        <f>SUM(CM19*3+CN19*6+CO19*10+CP19*15+CQ19*20+CR19*25)</f>
        <v>20</v>
      </c>
      <c r="CT19" s="19">
        <v>0</v>
      </c>
      <c r="CU19" s="19">
        <v>0</v>
      </c>
      <c r="CV19" s="19">
        <v>0</v>
      </c>
      <c r="CW19" s="19">
        <v>0</v>
      </c>
      <c r="CX19" s="19">
        <v>0</v>
      </c>
      <c r="CY19" s="19">
        <v>0</v>
      </c>
      <c r="CZ19" s="19">
        <f>SUM(CT19*3+CU19*6+CV19*10+CW19*15+CX19*20+CY19*25)</f>
        <v>0</v>
      </c>
      <c r="DA19" s="19"/>
      <c r="DB19" s="19"/>
      <c r="DC19" s="19"/>
      <c r="DD19" s="19"/>
      <c r="DE19" s="19">
        <v>1</v>
      </c>
      <c r="DF19" s="19"/>
      <c r="DG19" s="19">
        <f>SUM(DA19*3+DB19*6+DC19*10+DD19*15+DE19*20+DF19*25)</f>
        <v>20</v>
      </c>
      <c r="DH19" s="18"/>
      <c r="DI19" s="16"/>
      <c r="DJ19" s="16"/>
      <c r="DK19" s="16"/>
      <c r="DL19" s="16"/>
      <c r="DM19" s="16"/>
      <c r="DN19" s="16"/>
      <c r="DO19" s="17"/>
      <c r="DP19" s="27">
        <f t="shared" si="0"/>
        <v>40</v>
      </c>
      <c r="DQ19" s="195">
        <f>SUM(DP19,DP20)</f>
        <v>56</v>
      </c>
      <c r="DR19" s="199">
        <f>SUM(DQ19)</f>
        <v>56</v>
      </c>
      <c r="DS19" s="229" t="str">
        <f ca="1">IF(CELL("contenuto",$A19)="","",CELL("contenuto",$A19))</f>
        <v>FIDES ET ROBUR</v>
      </c>
      <c r="DT19" s="231">
        <f>SUM(CF19,DR19)</f>
        <v>129</v>
      </c>
    </row>
    <row r="20" spans="1:124" ht="27.75" customHeight="1">
      <c r="A20" s="275"/>
      <c r="B20" s="15" t="s">
        <v>53</v>
      </c>
      <c r="C20" s="18">
        <v>21</v>
      </c>
      <c r="D20" s="16"/>
      <c r="E20" s="16"/>
      <c r="F20" s="16"/>
      <c r="G20" s="16"/>
      <c r="H20" s="19">
        <f>IF(C20=0,0,IF(C20&gt;10,1,11-C20*1))+IF(D20=0,0,IF(D20&gt;10,1,11-D20*1))+IF(E20=0,0,IF(E20&gt;10,1,11-E20*1))+IF(F20=0,0,IF(F20&gt;10,1,11-F20*1))+IF(G20=0,0,IF(G20&gt;10,1,11-G20*1))</f>
        <v>1</v>
      </c>
      <c r="I20" s="28">
        <v>27</v>
      </c>
      <c r="J20" s="28"/>
      <c r="K20" s="28"/>
      <c r="L20" s="28"/>
      <c r="M20" s="28"/>
      <c r="N20" s="19">
        <f>IF(I20=0,0,IF(I20&gt;10,1,11-I20*1))+IF(J20=0,0,IF(J20&gt;10,1,11-J20*1))+IF(K20=0,0,IF(K20&gt;10,1,11-K20*1))+IF(L20=0,0,IF(L20&gt;10,1,11-L20*1))+IF(M20=0,0,IF(M20&gt;10,1,11-M20*1))</f>
        <v>1</v>
      </c>
      <c r="O20" s="16"/>
      <c r="P20" s="16"/>
      <c r="Q20" s="26">
        <f>IF(O20=0,0,IF(O20&gt;10,1,11-O20*1))+IF(P20=0,0,IF(P20&gt;10,1,11-P20*1))</f>
        <v>0</v>
      </c>
      <c r="R20" s="18"/>
      <c r="S20" s="16"/>
      <c r="T20" s="16"/>
      <c r="U20" s="16"/>
      <c r="V20" s="16"/>
      <c r="W20" s="19">
        <f>IF(R20=0,0,IF(R20&gt;15,1,32-R20*2))+IF(S20=0,0,IF(S20&gt;15,1,32-S20*2))+IF(T20=0,0,IF(T20&gt;15,1,32-T20*2))+IF(U20=0,0,IF(U20&gt;15,1,32-U20*2))+IF(V20=0,0,IF(V20&gt;15,1,32-V20*2))</f>
        <v>0</v>
      </c>
      <c r="X20" s="28"/>
      <c r="Y20" s="28"/>
      <c r="Z20" s="28"/>
      <c r="AA20" s="28"/>
      <c r="AB20" s="28"/>
      <c r="AC20" s="19">
        <f>IF(X20=0,0,IF(X20&gt;15,1,32-X20*2))+IF(Y20=0,0,IF(Y20&gt;15,1,32-Y20*2))+IF(Z20=0,0,IF(Z20&gt;15,1,32-Z20*2))+IF(AA20=0,0,IF(AA20&gt;15,1,32-AA20*2))+IF(AB20=0,0,IF(AB20&gt;15,1,32-AB20*2))</f>
        <v>0</v>
      </c>
      <c r="AD20" s="16"/>
      <c r="AE20" s="16"/>
      <c r="AF20" s="26">
        <f>IF(AD20=0,0,IF(AD20&gt;15,1,32-AD20*2))+IF(AE20=0,0,IF(AE20&gt;15,1,32-AE20*2))</f>
        <v>0</v>
      </c>
      <c r="AG20" s="18">
        <v>3</v>
      </c>
      <c r="AH20" s="16"/>
      <c r="AI20" s="19">
        <f>IF(AG20=0,0,IF(AG20&gt;5,1,6-AG20*1))+IF(AH20=0,0,IF(AH20&gt;5,1,6-AH20*1))</f>
        <v>3</v>
      </c>
      <c r="AJ20" s="16">
        <v>3</v>
      </c>
      <c r="AK20" s="16"/>
      <c r="AL20" s="19">
        <f>IF(AJ20=0,0,IF(AJ20&gt;5,1,6-AJ20*1))+IF(AK20=0,0,IF(AK20&gt;5,1,6-AK20*1))</f>
        <v>3</v>
      </c>
      <c r="AM20" s="16">
        <v>11</v>
      </c>
      <c r="AN20" s="26">
        <f>IF(AM20=0,0,IF(AM20&gt;5,1,6-AM20*1))</f>
        <v>1</v>
      </c>
      <c r="AO20" s="18"/>
      <c r="AP20" s="16"/>
      <c r="AQ20" s="19">
        <f>IF(AO20=0,0,IF(AO20&gt;5,1,18-AO20*3))+IF(AP20=0,0,IF(AP20&gt;5,1,18-AP20*3))</f>
        <v>0</v>
      </c>
      <c r="AR20" s="16"/>
      <c r="AS20" s="16"/>
      <c r="AT20" s="19">
        <f>IF(AR20=0,0,IF(AR20&gt;5,1,18-AR20*3))+IF(AS20=0,0,IF(AS20&gt;5,1,18-AS20*3))</f>
        <v>0</v>
      </c>
      <c r="AU20" s="16"/>
      <c r="AV20" s="26">
        <f>IF(AU20=0,0,IF(AU20&gt;5,1,18-AU20*3))</f>
        <v>0</v>
      </c>
      <c r="AW20" s="18"/>
      <c r="AX20" s="19">
        <f>IF(AW20=0,0,IF(AW20&gt;10,1,IF(AW19="A1",33-AW20*3,22-AW20*2)))</f>
        <v>0</v>
      </c>
      <c r="AY20" s="16"/>
      <c r="AZ20" s="19">
        <f>IF(AY20=0,0,IF(AY20&gt;10,1,IF(AY19="A1",33-AY20*3,22-AY20*2)))</f>
        <v>0</v>
      </c>
      <c r="BA20" s="16"/>
      <c r="BB20" s="19">
        <f>IF(BA20=0,0,IF(BA20&gt;10,1,IF(BA19="A1",33-BA20*3,22-BA20*2)))</f>
        <v>0</v>
      </c>
      <c r="BC20" s="16"/>
      <c r="BD20" s="26">
        <f>IF(BC20=0,0,IF(BC20&gt;10,1,IF(BC19="A1",33-BC20*3,22-BC20*2)))</f>
        <v>0</v>
      </c>
      <c r="BE20" s="22">
        <f>SUM(H20,N20,Q20,W20,AC20,AF20,AI20,AL20,AN20,AQ20,AT20,AV20,AX20,AZ20,BB20,BD20)</f>
        <v>9</v>
      </c>
      <c r="BF20" s="209"/>
      <c r="BG20" s="276"/>
      <c r="BH20" s="15" t="s">
        <v>53</v>
      </c>
      <c r="BI20" s="18"/>
      <c r="BJ20" s="16"/>
      <c r="BK20" s="19">
        <f>IF(BI20=0,0,IF(BI20&gt;5,BI20,6-BI20*1))+IF(BJ20=0,0,IF(BJ20&gt;5,BJ20,6-BJ20*1))</f>
        <v>0</v>
      </c>
      <c r="BL20" s="19"/>
      <c r="BM20" s="19"/>
      <c r="BN20" s="19">
        <f>IF(BL20=0,0,IF(BL20&gt;5,BL20,6-BL20*1))+IF(BM20=0,0,IF(BM20&gt;5,BM20,6-BM20*1))</f>
        <v>0</v>
      </c>
      <c r="BO20" s="16"/>
      <c r="BP20" s="16"/>
      <c r="BQ20" s="19">
        <f>IF(BO20=0,0,IF(BO20&gt;5,BO20,6-BO20*1))+IF(BP20=0,0,IF(BP20&gt;5,BP20,6-BP20*1))</f>
        <v>0</v>
      </c>
      <c r="BR20" s="29">
        <v>0</v>
      </c>
      <c r="BS20" s="30">
        <v>0</v>
      </c>
      <c r="BT20" s="30">
        <v>0</v>
      </c>
      <c r="BU20" s="16">
        <f>SUM(BR20*5+BS20*3+BT20*1)</f>
        <v>0</v>
      </c>
      <c r="BV20" s="16"/>
      <c r="BW20" s="30"/>
      <c r="BX20" s="16"/>
      <c r="BY20" s="16">
        <f>SUM(BV20*5+BW20*3+BX20*1)</f>
        <v>0</v>
      </c>
      <c r="BZ20" s="16"/>
      <c r="CA20" s="30"/>
      <c r="CB20" s="16"/>
      <c r="CC20" s="17">
        <f>SUM(BZ20*5+CA20*3+CB20*1)</f>
        <v>0</v>
      </c>
      <c r="CD20" s="22">
        <f>SUM(BI20:BJ20,BL20:BM20,BO20:BP20,BR20:BT20,BV20:BX20,BZ20:CB20)</f>
        <v>0</v>
      </c>
      <c r="CE20" s="195"/>
      <c r="CF20" s="197"/>
      <c r="CG20" s="276"/>
      <c r="CH20" s="15" t="s">
        <v>53</v>
      </c>
      <c r="CI20" s="25"/>
      <c r="CJ20" s="19">
        <f>IF(CI20=0,0,IF(CI20&gt;10,1,44-CI20*4))</f>
        <v>0</v>
      </c>
      <c r="CK20" s="19"/>
      <c r="CL20" s="26">
        <f>IF(CK20=0,0,IF(CK20=6,1,IF(CK20&gt;6,CK20,12-CK20*2)))</f>
        <v>0</v>
      </c>
      <c r="CM20" s="25"/>
      <c r="CN20" s="19"/>
      <c r="CO20" s="19"/>
      <c r="CP20" s="19"/>
      <c r="CQ20" s="19">
        <v>2</v>
      </c>
      <c r="CR20" s="19"/>
      <c r="CS20" s="19">
        <f>IF(CM20=0,0,IF(CM20&gt;5,CM20,6-CM20*1))+IF(CN20=0,0,IF(CN20&gt;5,CN20,12-CN20*2))+IF(CO20=0,0,IF(CO20&gt;5,CO20,18-CO20*3))+IF(CP20=0,0,IF(CP20&gt;5,CP20,18-CP20*3))+IF(CQ20=0,0,IF(CQ20&gt;5,CQ20,24-CQ20*4))+IF(CR20=0,0,IF(CR20&gt;5,CR20,30-CR20*5))</f>
        <v>16</v>
      </c>
      <c r="CT20" s="19"/>
      <c r="CU20" s="19"/>
      <c r="CV20" s="19"/>
      <c r="CW20" s="19"/>
      <c r="CX20" s="19"/>
      <c r="CY20" s="19"/>
      <c r="CZ20" s="19">
        <f>IF(CT20=0,0,IF(CT20&gt;5,CT20,6-CT20*1))+IF(CU20=0,0,IF(CU20&gt;5,CU20,12-CU20*2))+IF(CV20=0,0,IF(CV20&gt;5,CV20,18-CV20*3))+IF(CW20=0,0,IF(CW20&gt;5,CW20,18-CW20*3))+IF(CX20=0,0,IF(CX20&gt;5,CX20,24-CX20*4))+IF(CY20=0,0,IF(CY20&gt;5,CY20,30-CY20*5))</f>
        <v>0</v>
      </c>
      <c r="DA20" s="19"/>
      <c r="DB20" s="19"/>
      <c r="DC20" s="19"/>
      <c r="DD20" s="19"/>
      <c r="DE20" s="19"/>
      <c r="DF20" s="19"/>
      <c r="DG20" s="19">
        <f>IF(DA20=0,0,IF(DA20&gt;5,DA20,6-DA20*1))+IF(DB20=0,0,IF(DB20&gt;5,DB20,12-DB20*2))+IF(DC20=0,0,IF(DC20&gt;5,DC20,18-DC20*3))+IF(DD20=0,0,IF(DD20&gt;5,DD20,18-DD20*3))+IF(DE20=0,0,IF(DE20&gt;5,DE20,24-DE20*4))+IF(DF20=0,0,IF(DF20&gt;5,DF20,30-DF20*5))</f>
        <v>0</v>
      </c>
      <c r="DH20" s="18"/>
      <c r="DI20" s="16"/>
      <c r="DJ20" s="16"/>
      <c r="DK20" s="16"/>
      <c r="DL20" s="16"/>
      <c r="DM20" s="16"/>
      <c r="DN20" s="16"/>
      <c r="DO20" s="17"/>
      <c r="DP20" s="27">
        <f t="shared" si="0"/>
        <v>16</v>
      </c>
      <c r="DQ20" s="195"/>
      <c r="DR20" s="200"/>
      <c r="DS20" s="276"/>
      <c r="DT20" s="231"/>
    </row>
    <row r="21" spans="1:124" ht="27.75" customHeight="1">
      <c r="A21" s="224" t="s">
        <v>73</v>
      </c>
      <c r="B21" s="15" t="s">
        <v>51</v>
      </c>
      <c r="C21" s="166">
        <v>1</v>
      </c>
      <c r="D21" s="165"/>
      <c r="E21" s="165"/>
      <c r="F21" s="165"/>
      <c r="G21" s="165"/>
      <c r="H21" s="16">
        <f>SUM(C21*2)</f>
        <v>2</v>
      </c>
      <c r="I21" s="165">
        <v>2</v>
      </c>
      <c r="J21" s="165"/>
      <c r="K21" s="165"/>
      <c r="L21" s="165"/>
      <c r="M21" s="165"/>
      <c r="N21" s="16">
        <f>SUM(I21*2)</f>
        <v>4</v>
      </c>
      <c r="O21" s="165"/>
      <c r="P21" s="165"/>
      <c r="Q21" s="17">
        <f>SUM(O21*2)</f>
        <v>0</v>
      </c>
      <c r="R21" s="166"/>
      <c r="S21" s="165"/>
      <c r="T21" s="165"/>
      <c r="U21" s="165"/>
      <c r="V21" s="165"/>
      <c r="W21" s="16">
        <f>SUM(R21*5)</f>
        <v>0</v>
      </c>
      <c r="X21" s="165"/>
      <c r="Y21" s="165"/>
      <c r="Z21" s="165"/>
      <c r="AA21" s="165"/>
      <c r="AB21" s="165"/>
      <c r="AC21" s="16">
        <f>SUM(X21*5)</f>
        <v>0</v>
      </c>
      <c r="AD21" s="165"/>
      <c r="AE21" s="165"/>
      <c r="AF21" s="17">
        <f>SUM(AD21*5)</f>
        <v>0</v>
      </c>
      <c r="AG21" s="166">
        <v>1</v>
      </c>
      <c r="AH21" s="165"/>
      <c r="AI21" s="16">
        <f>SUM(AG21*10)</f>
        <v>10</v>
      </c>
      <c r="AJ21" s="165">
        <v>1</v>
      </c>
      <c r="AK21" s="165"/>
      <c r="AL21" s="16">
        <f>SUM(AJ21*10)</f>
        <v>10</v>
      </c>
      <c r="AM21" s="16">
        <v>1</v>
      </c>
      <c r="AN21" s="17">
        <f>SUM(AM21*10)</f>
        <v>10</v>
      </c>
      <c r="AO21" s="166"/>
      <c r="AP21" s="165"/>
      <c r="AQ21" s="16">
        <f>SUM(AO21*10)</f>
        <v>0</v>
      </c>
      <c r="AR21" s="165"/>
      <c r="AS21" s="165"/>
      <c r="AT21" s="16">
        <f>SUM(AR21*10)</f>
        <v>0</v>
      </c>
      <c r="AU21" s="16"/>
      <c r="AV21" s="17">
        <f>SUM(AU21*10)</f>
        <v>0</v>
      </c>
      <c r="AW21" s="18"/>
      <c r="AX21" s="19">
        <f>IF(AW21="A1",30,IF(AW21="A2",20,""))</f>
      </c>
      <c r="AY21" s="16"/>
      <c r="AZ21" s="19">
        <f>IF(AY21="A1",30,IF(AY21="A2",20,""))</f>
      </c>
      <c r="BA21" s="16"/>
      <c r="BB21" s="19">
        <f>IF(BA21="A1",30,IF(BA21="A2",20,""))</f>
      </c>
      <c r="BC21" s="16"/>
      <c r="BD21" s="26">
        <f>IF(BC21="A1",30,IF(BC21="A2",20,""))</f>
      </c>
      <c r="BE21" s="22">
        <f>SUM(H21,N21,Q21,W21,AC21,AF21,AI21,AL21,AN21,AQ21,AT21,AV21,AX21)</f>
        <v>36</v>
      </c>
      <c r="BF21" s="209">
        <f>SUM(BE21,BE22)</f>
        <v>55</v>
      </c>
      <c r="BG21" s="229" t="str">
        <f ca="1">IF(CELL("contenuto",$A21)="","",CELL("contenuto",$A21))</f>
        <v>LA RUOTA</v>
      </c>
      <c r="BH21" s="15" t="s">
        <v>52</v>
      </c>
      <c r="BI21" s="18">
        <v>4</v>
      </c>
      <c r="BJ21" s="16"/>
      <c r="BK21" s="16">
        <f>SUM(BI21:BJ21)</f>
        <v>4</v>
      </c>
      <c r="BL21" s="16">
        <v>4</v>
      </c>
      <c r="BM21" s="16"/>
      <c r="BN21" s="16">
        <f>SUM(BL21:BM21)</f>
        <v>4</v>
      </c>
      <c r="BO21" s="16"/>
      <c r="BP21" s="16"/>
      <c r="BQ21" s="16">
        <f>SUM(BO21:BP21)</f>
        <v>0</v>
      </c>
      <c r="BR21" s="29"/>
      <c r="BS21" s="20"/>
      <c r="BT21" s="30"/>
      <c r="BU21" s="16">
        <f>SUM(BR21*2+BT21*2)</f>
        <v>0</v>
      </c>
      <c r="BV21" s="16"/>
      <c r="BW21" s="20"/>
      <c r="BX21" s="16"/>
      <c r="BY21" s="16">
        <f>SUM(BV21*2+BX21*2)</f>
        <v>0</v>
      </c>
      <c r="BZ21" s="16">
        <v>1</v>
      </c>
      <c r="CA21" s="20"/>
      <c r="CB21" s="16">
        <v>1</v>
      </c>
      <c r="CC21" s="17">
        <f>SUM(BZ21*2+CB21*2)</f>
        <v>4</v>
      </c>
      <c r="CD21" s="22">
        <f>SUM(BK21,BN21,BQ21,BU21,BY21,CC21)</f>
        <v>12</v>
      </c>
      <c r="CE21" s="195">
        <f>SUM(CD21,CD22)</f>
        <v>12</v>
      </c>
      <c r="CF21" s="196">
        <f>SUM(BF21,CE21)</f>
        <v>67</v>
      </c>
      <c r="CG21" s="229" t="str">
        <f ca="1">IF(CELL("contenuto",$A21)="","",CELL("contenuto",$A21))</f>
        <v>LA RUOTA</v>
      </c>
      <c r="CH21" s="15" t="s">
        <v>52</v>
      </c>
      <c r="CI21" s="25"/>
      <c r="CJ21" s="19">
        <f>SUM(CI21*25)</f>
        <v>0</v>
      </c>
      <c r="CK21" s="19"/>
      <c r="CL21" s="26">
        <f>SUM(CK21*6)</f>
        <v>0</v>
      </c>
      <c r="CM21" s="25"/>
      <c r="CN21" s="19"/>
      <c r="CO21" s="19"/>
      <c r="CP21" s="19"/>
      <c r="CQ21" s="19"/>
      <c r="CR21" s="19"/>
      <c r="CS21" s="19">
        <f>SUM(CM21*3+CN21*6+CO21*10+CP21*15+CQ21*20+CR21*25)</f>
        <v>0</v>
      </c>
      <c r="CT21" s="19">
        <v>0</v>
      </c>
      <c r="CU21" s="19">
        <v>0</v>
      </c>
      <c r="CV21" s="19">
        <v>0</v>
      </c>
      <c r="CW21" s="19">
        <v>0</v>
      </c>
      <c r="CX21" s="19">
        <v>0</v>
      </c>
      <c r="CY21" s="19">
        <v>0</v>
      </c>
      <c r="CZ21" s="19">
        <f>SUM(CT21*3+CU21*6+CV21*10+CW21*15+CX21*20+CY21*25)</f>
        <v>0</v>
      </c>
      <c r="DA21" s="19"/>
      <c r="DB21" s="19"/>
      <c r="DC21" s="19"/>
      <c r="DD21" s="19"/>
      <c r="DE21" s="19"/>
      <c r="DF21" s="19"/>
      <c r="DG21" s="19">
        <f>SUM(DA21*3+DB21*6+DC21*10+DD21*15+DE21*20+DF21*25)</f>
        <v>0</v>
      </c>
      <c r="DH21" s="18"/>
      <c r="DI21" s="16"/>
      <c r="DJ21" s="16"/>
      <c r="DK21" s="16"/>
      <c r="DL21" s="16"/>
      <c r="DM21" s="16"/>
      <c r="DN21" s="16"/>
      <c r="DO21" s="17"/>
      <c r="DP21" s="27">
        <f t="shared" si="0"/>
        <v>0</v>
      </c>
      <c r="DQ21" s="195">
        <f>SUM(DP21,DP22)</f>
        <v>0</v>
      </c>
      <c r="DR21" s="199">
        <f>SUM(DQ21)</f>
        <v>0</v>
      </c>
      <c r="DS21" s="229" t="str">
        <f ca="1">IF(CELL("contenuto",$A21)="","",CELL("contenuto",$A21))</f>
        <v>LA RUOTA</v>
      </c>
      <c r="DT21" s="231">
        <f>SUM(CF21,DR21)</f>
        <v>67</v>
      </c>
    </row>
    <row r="22" spans="1:124" ht="27.75" customHeight="1">
      <c r="A22" s="275"/>
      <c r="B22" s="15" t="s">
        <v>53</v>
      </c>
      <c r="C22" s="18">
        <v>6</v>
      </c>
      <c r="D22" s="16"/>
      <c r="E22" s="16"/>
      <c r="F22" s="16"/>
      <c r="G22" s="16"/>
      <c r="H22" s="19">
        <f>IF(C22=0,0,IF(C22&gt;10,1,11-C22*1))+IF(D22=0,0,IF(D22&gt;10,1,11-D22*1))+IF(E22=0,0,IF(E22&gt;10,1,11-E22*1))+IF(F22=0,0,IF(F22&gt;10,1,11-F22*1))+IF(G22=0,0,IF(G22&gt;10,1,11-G22*1))</f>
        <v>5</v>
      </c>
      <c r="I22" s="28">
        <v>5</v>
      </c>
      <c r="J22" s="28">
        <v>31</v>
      </c>
      <c r="K22" s="16"/>
      <c r="L22" s="16"/>
      <c r="M22" s="16"/>
      <c r="N22" s="19">
        <f>IF(I22=0,0,IF(I22&gt;10,1,11-I22*1))+IF(J22=0,0,IF(J22&gt;10,1,11-J22*1))+IF(K22=0,0,IF(K22&gt;10,1,11-K22*1))+IF(L22=0,0,IF(L22&gt;10,1,11-L22*1))+IF(M22=0,0,IF(M22&gt;10,1,11-M22*1))</f>
        <v>7</v>
      </c>
      <c r="O22" s="16"/>
      <c r="P22" s="16"/>
      <c r="Q22" s="26">
        <f>IF(O22=0,0,IF(O22&gt;10,1,11-O22*1))+IF(P22=0,0,IF(P22&gt;10,1,11-P22*1))</f>
        <v>0</v>
      </c>
      <c r="R22" s="18"/>
      <c r="S22" s="16"/>
      <c r="T22" s="16"/>
      <c r="U22" s="16"/>
      <c r="V22" s="16"/>
      <c r="W22" s="19">
        <f>IF(R22=0,0,IF(R22&gt;15,1,32-R22*2))+IF(S22=0,0,IF(S22&gt;15,1,32-S22*2))+IF(T22=0,0,IF(T22&gt;15,1,32-T22*2))+IF(U22=0,0,IF(U22&gt;15,1,32-U22*2))+IF(V22=0,0,IF(V22&gt;15,1,32-V22*2))</f>
        <v>0</v>
      </c>
      <c r="X22" s="28"/>
      <c r="Y22" s="28"/>
      <c r="Z22" s="16"/>
      <c r="AA22" s="16"/>
      <c r="AB22" s="16"/>
      <c r="AC22" s="19">
        <f>IF(X22=0,0,IF(X22&gt;15,1,32-X22*2))+IF(Y22=0,0,IF(Y22&gt;15,1,32-Y22*2))+IF(Z22=0,0,IF(Z22&gt;15,1,32-Z22*2))+IF(AA22=0,0,IF(AA22&gt;15,1,32-AA22*2))+IF(AB22=0,0,IF(AB22&gt;15,1,32-AB22*2))</f>
        <v>0</v>
      </c>
      <c r="AD22" s="16"/>
      <c r="AE22" s="16"/>
      <c r="AF22" s="26">
        <f>IF(AD22=0,0,IF(AD22&gt;15,1,32-AD22*2))+IF(AE22=0,0,IF(AE22&gt;15,1,32-AE22*2))</f>
        <v>0</v>
      </c>
      <c r="AG22" s="18">
        <v>4</v>
      </c>
      <c r="AH22" s="16"/>
      <c r="AI22" s="19">
        <f>IF(AG22=0,0,IF(AG22&gt;5,1,6-AG22*1))+IF(AH22=0,0,IF(AH22&gt;5,1,6-AH22*1))</f>
        <v>2</v>
      </c>
      <c r="AJ22" s="16">
        <v>2</v>
      </c>
      <c r="AK22" s="16"/>
      <c r="AL22" s="19">
        <f>IF(AJ22=0,0,IF(AJ22&gt;5,1,6-AJ22*1))+IF(AK22=0,0,IF(AK22&gt;5,1,6-AK22*1))</f>
        <v>4</v>
      </c>
      <c r="AM22" s="16">
        <v>32</v>
      </c>
      <c r="AN22" s="26">
        <f>IF(AM22=0,0,IF(AM22&gt;5,1,6-AM22*1))</f>
        <v>1</v>
      </c>
      <c r="AO22" s="18"/>
      <c r="AP22" s="16"/>
      <c r="AQ22" s="19">
        <f>IF(AO22=0,0,IF(AO22&gt;5,1,18-AO22*3))+IF(AP22=0,0,IF(AP22&gt;5,1,18-AP22*3))</f>
        <v>0</v>
      </c>
      <c r="AR22" s="16"/>
      <c r="AS22" s="16"/>
      <c r="AT22" s="19">
        <f>IF(AR22=0,0,IF(AR22&gt;5,1,18-AR22*3))+IF(AS22=0,0,IF(AS22&gt;5,1,18-AS22*3))</f>
        <v>0</v>
      </c>
      <c r="AU22" s="16"/>
      <c r="AV22" s="26">
        <f>IF(AU22=0,0,IF(AU22&gt;5,1,18-AU22*3))</f>
        <v>0</v>
      </c>
      <c r="AW22" s="18"/>
      <c r="AX22" s="19">
        <f>IF(AW22=0,0,IF(AW22&gt;10,1,IF(AW21="A1",33-AW22*3,22-AW22*2)))</f>
        <v>0</v>
      </c>
      <c r="AY22" s="16"/>
      <c r="AZ22" s="19">
        <f>IF(AY22=0,0,IF(AY22&gt;10,1,IF(AY21="A1",33-AY22*3,22-AY22*2)))</f>
        <v>0</v>
      </c>
      <c r="BA22" s="16"/>
      <c r="BB22" s="19">
        <f>IF(BA22=0,0,IF(BA22&gt;10,1,IF(BA21="A1",33-BA22*3,22-BA22*2)))</f>
        <v>0</v>
      </c>
      <c r="BC22" s="16"/>
      <c r="BD22" s="26">
        <f>IF(BC22=0,0,IF(BC22&gt;10,1,IF(BC21="A1",33-BC22*3,22-BC22*2)))</f>
        <v>0</v>
      </c>
      <c r="BE22" s="22">
        <f>SUM(H22,N22,Q22,W22,AC22,AF22,AI22,AL22,AN22,AQ22,AT22,AV22,AX22,AZ22,BB22,BD22)</f>
        <v>19</v>
      </c>
      <c r="BF22" s="209"/>
      <c r="BG22" s="276"/>
      <c r="BH22" s="15" t="s">
        <v>53</v>
      </c>
      <c r="BI22" s="18"/>
      <c r="BJ22" s="16"/>
      <c r="BK22" s="19">
        <f>IF(BI22=0,0,IF(BI22&gt;5,BI22,6-BI22*1))+IF(BJ22=0,0,IF(BJ22&gt;5,BJ22,6-BJ22*1))</f>
        <v>0</v>
      </c>
      <c r="BL22" s="19"/>
      <c r="BM22" s="19"/>
      <c r="BN22" s="19">
        <f>IF(BL22=0,0,IF(BL22&gt;5,BL22,6-BL22*1))+IF(BM22=0,0,IF(BM22&gt;5,BM22,6-BM22*1))</f>
        <v>0</v>
      </c>
      <c r="BO22" s="16"/>
      <c r="BP22" s="16"/>
      <c r="BQ22" s="19">
        <f>IF(BO22=0,0,IF(BO22&gt;5,BO22,6-BO22*1))+IF(BP22=0,0,IF(BP22&gt;5,BP22,6-BP22*1))</f>
        <v>0</v>
      </c>
      <c r="BR22" s="29"/>
      <c r="BS22" s="30"/>
      <c r="BT22" s="30"/>
      <c r="BU22" s="16">
        <f>SUM(BR22*5+BS22*3+BT22*1)</f>
        <v>0</v>
      </c>
      <c r="BV22" s="16"/>
      <c r="BW22" s="30"/>
      <c r="BX22" s="16"/>
      <c r="BY22" s="16">
        <f>SUM(BV22*5+BW22*3+BX22*1)</f>
        <v>0</v>
      </c>
      <c r="BZ22" s="16"/>
      <c r="CA22" s="30"/>
      <c r="CB22" s="16"/>
      <c r="CC22" s="17">
        <f>SUM(BZ22*5+CA22*3+CB22*1)</f>
        <v>0</v>
      </c>
      <c r="CD22" s="22">
        <f>SUM(BI22:BJ22,BL22:BM22,BO22:BP22,BR22:BT22,BV22:BX22,BZ22:CB22)</f>
        <v>0</v>
      </c>
      <c r="CE22" s="195"/>
      <c r="CF22" s="197"/>
      <c r="CG22" s="276"/>
      <c r="CH22" s="15" t="s">
        <v>53</v>
      </c>
      <c r="CI22" s="25"/>
      <c r="CJ22" s="19">
        <f>IF(CI22=0,0,IF(CI22&gt;10,1,44-CI22*4))</f>
        <v>0</v>
      </c>
      <c r="CK22" s="19"/>
      <c r="CL22" s="26">
        <f>IF(CK22=0,0,IF(CK22=6,1,IF(CK22&gt;6,CK22,12-CK22*2)))</f>
        <v>0</v>
      </c>
      <c r="CM22" s="25"/>
      <c r="CN22" s="19"/>
      <c r="CO22" s="19"/>
      <c r="CP22" s="19"/>
      <c r="CQ22" s="19"/>
      <c r="CR22" s="19"/>
      <c r="CS22" s="19">
        <f>IF(CM22=0,0,IF(CM22&gt;5,CM22,6-CM22*1))+IF(CN22=0,0,IF(CN22&gt;5,CN22,12-CN22*2))+IF(CO22=0,0,IF(CO22&gt;5,CO22,18-CO22*3))+IF(CP22=0,0,IF(CP22&gt;5,CP22,18-CP22*3))+IF(CQ22=0,0,IF(CQ22&gt;5,CQ22,24-CQ22*4))+IF(CR22=0,0,IF(CR22&gt;5,CR22,30-CR22*5))</f>
        <v>0</v>
      </c>
      <c r="CT22" s="19"/>
      <c r="CU22" s="19"/>
      <c r="CV22" s="19"/>
      <c r="CW22" s="19"/>
      <c r="CX22" s="19"/>
      <c r="CY22" s="19"/>
      <c r="CZ22" s="19">
        <f>IF(CT22=0,0,IF(CT22&gt;5,CT22,6-CT22*1))+IF(CU22=0,0,IF(CU22&gt;5,CU22,12-CU22*2))+IF(CV22=0,0,IF(CV22&gt;5,CV22,18-CV22*3))+IF(CW22=0,0,IF(CW22&gt;5,CW22,18-CW22*3))+IF(CX22=0,0,IF(CX22&gt;5,CX22,24-CX22*4))+IF(CY22=0,0,IF(CY22&gt;5,CY22,30-CY22*5))</f>
        <v>0</v>
      </c>
      <c r="DA22" s="19"/>
      <c r="DB22" s="19"/>
      <c r="DC22" s="19"/>
      <c r="DD22" s="19"/>
      <c r="DE22" s="19"/>
      <c r="DF22" s="19"/>
      <c r="DG22" s="19">
        <f>IF(DA22=0,0,IF(DA22&gt;5,DA22,6-DA22*1))+IF(DB22=0,0,IF(DB22&gt;5,DB22,12-DB22*2))+IF(DC22=0,0,IF(DC22&gt;5,DC22,18-DC22*3))+IF(DD22=0,0,IF(DD22&gt;5,DD22,18-DD22*3))+IF(DE22=0,0,IF(DE22&gt;5,DE22,24-DE22*4))+IF(DF22=0,0,IF(DF22&gt;5,DF22,30-DF22*5))</f>
        <v>0</v>
      </c>
      <c r="DH22" s="18"/>
      <c r="DI22" s="16"/>
      <c r="DJ22" s="16"/>
      <c r="DK22" s="16"/>
      <c r="DL22" s="16"/>
      <c r="DM22" s="16"/>
      <c r="DN22" s="16"/>
      <c r="DO22" s="17"/>
      <c r="DP22" s="27">
        <f t="shared" si="0"/>
        <v>0</v>
      </c>
      <c r="DQ22" s="195"/>
      <c r="DR22" s="200"/>
      <c r="DS22" s="276"/>
      <c r="DT22" s="231"/>
    </row>
    <row r="23" spans="1:124" ht="27.75" customHeight="1">
      <c r="A23" s="224" t="s">
        <v>74</v>
      </c>
      <c r="B23" s="15" t="s">
        <v>51</v>
      </c>
      <c r="C23" s="166">
        <v>3</v>
      </c>
      <c r="D23" s="165"/>
      <c r="E23" s="165"/>
      <c r="F23" s="165"/>
      <c r="G23" s="165"/>
      <c r="H23" s="16">
        <f>SUM(C23*2)</f>
        <v>6</v>
      </c>
      <c r="I23" s="165">
        <v>3</v>
      </c>
      <c r="J23" s="165"/>
      <c r="K23" s="165"/>
      <c r="L23" s="165"/>
      <c r="M23" s="165"/>
      <c r="N23" s="16">
        <f>SUM(I23*2)</f>
        <v>6</v>
      </c>
      <c r="O23" s="165"/>
      <c r="P23" s="165"/>
      <c r="Q23" s="17">
        <f>SUM(O23*2)</f>
        <v>0</v>
      </c>
      <c r="R23" s="166"/>
      <c r="S23" s="165"/>
      <c r="T23" s="165"/>
      <c r="U23" s="165"/>
      <c r="V23" s="165"/>
      <c r="W23" s="16">
        <f>SUM(R23*5)</f>
        <v>0</v>
      </c>
      <c r="X23" s="165"/>
      <c r="Y23" s="165"/>
      <c r="Z23" s="165"/>
      <c r="AA23" s="165"/>
      <c r="AB23" s="165"/>
      <c r="AC23" s="16">
        <f>SUM(X23*5)</f>
        <v>0</v>
      </c>
      <c r="AD23" s="165"/>
      <c r="AE23" s="165"/>
      <c r="AF23" s="17">
        <f>SUM(AD23*5)</f>
        <v>0</v>
      </c>
      <c r="AG23" s="166">
        <v>3</v>
      </c>
      <c r="AH23" s="165"/>
      <c r="AI23" s="16">
        <f>SUM(AG23*10)</f>
        <v>30</v>
      </c>
      <c r="AJ23" s="165">
        <v>3</v>
      </c>
      <c r="AK23" s="165"/>
      <c r="AL23" s="16">
        <f>SUM(AJ23*10)</f>
        <v>30</v>
      </c>
      <c r="AM23" s="16"/>
      <c r="AN23" s="17">
        <f>SUM(AM23*10)</f>
        <v>0</v>
      </c>
      <c r="AO23" s="166"/>
      <c r="AP23" s="165"/>
      <c r="AQ23" s="16">
        <f>SUM(AO23*10)</f>
        <v>0</v>
      </c>
      <c r="AR23" s="165"/>
      <c r="AS23" s="165"/>
      <c r="AT23" s="16">
        <f>SUM(AR23*10)</f>
        <v>0</v>
      </c>
      <c r="AU23" s="16"/>
      <c r="AV23" s="17">
        <f>SUM(AU23*10)</f>
        <v>0</v>
      </c>
      <c r="AW23" s="18"/>
      <c r="AX23" s="19">
        <f>IF(AW23="A1",30,IF(AW23="A2",20,""))</f>
      </c>
      <c r="AY23" s="16"/>
      <c r="AZ23" s="19">
        <f>IF(AY23="A1",30,IF(AY23="A2",20,""))</f>
      </c>
      <c r="BA23" s="16"/>
      <c r="BB23" s="19">
        <f>IF(BA23="A1",30,IF(BA23="A2",20,""))</f>
      </c>
      <c r="BC23" s="16"/>
      <c r="BD23" s="26">
        <f>IF(BC23="A1",30,IF(BC23="A2",20,""))</f>
      </c>
      <c r="BE23" s="22">
        <f>SUM(H23,N23,Q23,W23,AC23,AF23,AI23,AL23,AN23,AQ23,AT23,AV23,AX23)</f>
        <v>72</v>
      </c>
      <c r="BF23" s="209">
        <f>SUM(BE23,BE24)</f>
        <v>82</v>
      </c>
      <c r="BG23" s="229" t="str">
        <f ca="1">IF(CELL("contenuto",$A23)="","",CELL("contenuto",$A23))</f>
        <v>POL.CASIER</v>
      </c>
      <c r="BH23" s="15" t="s">
        <v>52</v>
      </c>
      <c r="BI23" s="18">
        <v>3</v>
      </c>
      <c r="BJ23" s="16"/>
      <c r="BK23" s="16">
        <f>SUM(BI23:BJ23)</f>
        <v>3</v>
      </c>
      <c r="BL23" s="16">
        <v>2</v>
      </c>
      <c r="BM23" s="16"/>
      <c r="BN23" s="16">
        <f>SUM(BL23:BM23)</f>
        <v>2</v>
      </c>
      <c r="BO23" s="16"/>
      <c r="BP23" s="16"/>
      <c r="BQ23" s="16">
        <f>SUM(BO23:BP23)</f>
        <v>0</v>
      </c>
      <c r="BR23" s="29">
        <v>2</v>
      </c>
      <c r="BS23" s="20"/>
      <c r="BT23" s="30">
        <v>3</v>
      </c>
      <c r="BU23" s="16">
        <f>SUM(BR23*2+BT23*2)</f>
        <v>10</v>
      </c>
      <c r="BV23" s="16"/>
      <c r="BW23" s="20"/>
      <c r="BX23" s="16"/>
      <c r="BY23" s="16">
        <f>SUM(BV23*2+BX23*2)</f>
        <v>0</v>
      </c>
      <c r="BZ23" s="16">
        <v>1</v>
      </c>
      <c r="CA23" s="20"/>
      <c r="CB23" s="16">
        <v>2</v>
      </c>
      <c r="CC23" s="17">
        <f>SUM(BZ23*2+CB23*2)</f>
        <v>6</v>
      </c>
      <c r="CD23" s="22">
        <f>SUM(BK23,BN23,BQ23,BU23,BY23,CC23)</f>
        <v>21</v>
      </c>
      <c r="CE23" s="195">
        <f>SUM(CD23,CD24)</f>
        <v>21</v>
      </c>
      <c r="CF23" s="196">
        <f>SUM(BF23,CE23)</f>
        <v>103</v>
      </c>
      <c r="CG23" s="229" t="str">
        <f ca="1">IF(CELL("contenuto",$A23)="","",CELL("contenuto",$A23))</f>
        <v>POL.CASIER</v>
      </c>
      <c r="CH23" s="15" t="s">
        <v>52</v>
      </c>
      <c r="CI23" s="25"/>
      <c r="CJ23" s="19">
        <f>SUM(CI23*25)</f>
        <v>0</v>
      </c>
      <c r="CK23" s="19"/>
      <c r="CL23" s="26">
        <f>SUM(CK23*6)</f>
        <v>0</v>
      </c>
      <c r="CM23" s="25"/>
      <c r="CN23" s="19"/>
      <c r="CO23" s="19"/>
      <c r="CP23" s="19"/>
      <c r="CQ23" s="19"/>
      <c r="CR23" s="19"/>
      <c r="CS23" s="19">
        <f>SUM(CM23*3+CN23*6+CO23*10+CP23*15+CQ23*20+CR23*25)</f>
        <v>0</v>
      </c>
      <c r="CT23" s="19">
        <v>0</v>
      </c>
      <c r="CU23" s="19">
        <v>0</v>
      </c>
      <c r="CV23" s="19">
        <v>0</v>
      </c>
      <c r="CW23" s="19">
        <v>0</v>
      </c>
      <c r="CX23" s="19">
        <v>0</v>
      </c>
      <c r="CY23" s="19">
        <v>0</v>
      </c>
      <c r="CZ23" s="19">
        <f>SUM(CT23*3+CU23*6+CV23*10+CW23*15+CX23*20+CY23*25)</f>
        <v>0</v>
      </c>
      <c r="DA23" s="19"/>
      <c r="DB23" s="19"/>
      <c r="DC23" s="19"/>
      <c r="DD23" s="19"/>
      <c r="DE23" s="19"/>
      <c r="DF23" s="19"/>
      <c r="DG23" s="19">
        <f>SUM(DA23*3+DB23*6+DC23*10+DD23*15+DE23*20+DF23*25)</f>
        <v>0</v>
      </c>
      <c r="DH23" s="18"/>
      <c r="DI23" s="16"/>
      <c r="DJ23" s="16"/>
      <c r="DK23" s="16"/>
      <c r="DL23" s="16"/>
      <c r="DM23" s="16"/>
      <c r="DN23" s="16"/>
      <c r="DO23" s="17"/>
      <c r="DP23" s="27">
        <f t="shared" si="0"/>
        <v>0</v>
      </c>
      <c r="DQ23" s="195">
        <f>SUM(DP23,DP24)</f>
        <v>0</v>
      </c>
      <c r="DR23" s="199">
        <f>SUM(DQ23)</f>
        <v>0</v>
      </c>
      <c r="DS23" s="229" t="str">
        <f ca="1">IF(CELL("contenuto",$A23)="","",CELL("contenuto",$A23))</f>
        <v>POL.CASIER</v>
      </c>
      <c r="DT23" s="231">
        <f>SUM(CF23,DR23)</f>
        <v>103</v>
      </c>
    </row>
    <row r="24" spans="1:124" ht="27.75" customHeight="1">
      <c r="A24" s="275"/>
      <c r="B24" s="15" t="s">
        <v>53</v>
      </c>
      <c r="C24" s="18">
        <v>17</v>
      </c>
      <c r="D24" s="16">
        <v>31</v>
      </c>
      <c r="E24" s="16">
        <v>32</v>
      </c>
      <c r="F24" s="16"/>
      <c r="G24" s="16"/>
      <c r="H24" s="19">
        <f>IF(C24=0,0,IF(C24&gt;10,1,11-C24*1))+IF(D24=0,0,IF(D24&gt;10,1,11-D24*1))+IF(E24=0,0,IF(E24&gt;10,1,11-E24*1))+IF(F24=0,0,IF(F24&gt;10,1,11-F24*1))+IF(G24=0,0,IF(G24&gt;10,1,11-G24*1))</f>
        <v>3</v>
      </c>
      <c r="I24" s="28">
        <v>16</v>
      </c>
      <c r="J24" s="28">
        <v>20</v>
      </c>
      <c r="K24" s="16">
        <v>37</v>
      </c>
      <c r="L24" s="16"/>
      <c r="M24" s="16"/>
      <c r="N24" s="19">
        <f>IF(I24=0,0,IF(I24&gt;10,1,11-I24*1))+IF(J24=0,0,IF(J24&gt;10,1,11-J24*1))+IF(K24=0,0,IF(K24&gt;10,1,11-K24*1))+IF(L24=0,0,IF(L24&gt;10,1,11-L24*1))+IF(M24=0,0,IF(M24&gt;10,1,11-M24*1))</f>
        <v>3</v>
      </c>
      <c r="O24" s="16"/>
      <c r="P24" s="16"/>
      <c r="Q24" s="26">
        <f>IF(O24=0,0,IF(O24&gt;10,1,11-O24*1))+IF(P24=0,0,IF(P24&gt;10,1,11-P24*1))</f>
        <v>0</v>
      </c>
      <c r="R24" s="18"/>
      <c r="S24" s="16"/>
      <c r="T24" s="16"/>
      <c r="U24" s="16"/>
      <c r="V24" s="16"/>
      <c r="W24" s="19">
        <f>IF(R24=0,0,IF(R24&gt;15,1,32-R24*2))+IF(S24=0,0,IF(S24&gt;15,1,32-S24*2))+IF(T24=0,0,IF(T24&gt;15,1,32-T24*2))+IF(U24=0,0,IF(U24&gt;15,1,32-U24*2))+IF(V24=0,0,IF(V24&gt;15,1,32-V24*2))</f>
        <v>0</v>
      </c>
      <c r="X24" s="28"/>
      <c r="Y24" s="28"/>
      <c r="Z24" s="16"/>
      <c r="AA24" s="16"/>
      <c r="AB24" s="16"/>
      <c r="AC24" s="19">
        <f>IF(X24=0,0,IF(X24&gt;15,1,32-X24*2))+IF(Y24=0,0,IF(Y24&gt;15,1,32-Y24*2))+IF(Z24=0,0,IF(Z24&gt;15,1,32-Z24*2))+IF(AA24=0,0,IF(AA24&gt;15,1,32-AA24*2))+IF(AB24=0,0,IF(AB24&gt;15,1,32-AB24*2))</f>
        <v>0</v>
      </c>
      <c r="AD24" s="16"/>
      <c r="AE24" s="16"/>
      <c r="AF24" s="26">
        <f>IF(AD24=0,0,IF(AD24&gt;15,1,32-AD24*2))+IF(AE24=0,0,IF(AE24&gt;15,1,32-AE24*2))</f>
        <v>0</v>
      </c>
      <c r="AG24" s="18">
        <v>9</v>
      </c>
      <c r="AH24" s="16">
        <v>10</v>
      </c>
      <c r="AI24" s="19">
        <f>IF(AG24=0,0,IF(AG24&gt;5,1,6-AG24*1))+IF(AH24=0,0,IF(AH24&gt;5,1,6-AH24*1))</f>
        <v>2</v>
      </c>
      <c r="AJ24" s="16">
        <v>10</v>
      </c>
      <c r="AK24" s="16">
        <v>13</v>
      </c>
      <c r="AL24" s="19">
        <f>IF(AJ24=0,0,IF(AJ24&gt;5,1,6-AJ24*1))+IF(AK24=0,0,IF(AK24&gt;5,1,6-AK24*1))</f>
        <v>2</v>
      </c>
      <c r="AM24" s="16"/>
      <c r="AN24" s="26">
        <f>IF(AM24=0,0,IF(AM24&gt;5,1,6-AM24*1))</f>
        <v>0</v>
      </c>
      <c r="AO24" s="18"/>
      <c r="AP24" s="16"/>
      <c r="AQ24" s="19">
        <f>IF(AO24=0,0,IF(AO24&gt;5,1,18-AO24*3))+IF(AP24=0,0,IF(AP24&gt;5,1,18-AP24*3))</f>
        <v>0</v>
      </c>
      <c r="AR24" s="16"/>
      <c r="AS24" s="16"/>
      <c r="AT24" s="19">
        <f>IF(AR24=0,0,IF(AR24&gt;5,1,18-AR24*3))+IF(AS24=0,0,IF(AS24&gt;5,1,18-AS24*3))</f>
        <v>0</v>
      </c>
      <c r="AU24" s="16"/>
      <c r="AV24" s="26">
        <f>IF(AU24=0,0,IF(AU24&gt;5,1,18-AU24*3))</f>
        <v>0</v>
      </c>
      <c r="AW24" s="18"/>
      <c r="AX24" s="19">
        <f>IF(AW24=0,0,IF(AW24&gt;10,1,IF(AW23="A1",33-AW24*3,22-AW24*2)))</f>
        <v>0</v>
      </c>
      <c r="AY24" s="16"/>
      <c r="AZ24" s="19">
        <f>IF(AY24=0,0,IF(AY24&gt;10,1,IF(AY23="A1",33-AY24*3,22-AY24*2)))</f>
        <v>0</v>
      </c>
      <c r="BA24" s="16"/>
      <c r="BB24" s="19">
        <f>IF(BA24=0,0,IF(BA24&gt;10,1,IF(BA23="A1",33-BA24*3,22-BA24*2)))</f>
        <v>0</v>
      </c>
      <c r="BC24" s="16"/>
      <c r="BD24" s="26">
        <f>IF(BC24=0,0,IF(BC24&gt;10,1,IF(BC23="A1",33-BC24*3,22-BC24*2)))</f>
        <v>0</v>
      </c>
      <c r="BE24" s="22">
        <f>SUM(H24,N24,Q24,W24,AC24,AF24,AI24,AL24,AN24,AQ24,AT24,AV24,AX24,AZ24,BB24,BD24)</f>
        <v>10</v>
      </c>
      <c r="BF24" s="209"/>
      <c r="BG24" s="276"/>
      <c r="BH24" s="15" t="s">
        <v>53</v>
      </c>
      <c r="BI24" s="18"/>
      <c r="BJ24" s="16"/>
      <c r="BK24" s="19">
        <f>IF(BI24=0,0,IF(BI24&gt;5,BI24,6-BI24*1))+IF(BJ24=0,0,IF(BJ24&gt;5,BJ24,6-BJ24*1))</f>
        <v>0</v>
      </c>
      <c r="BL24" s="19"/>
      <c r="BM24" s="19"/>
      <c r="BN24" s="19">
        <f>IF(BL24=0,0,IF(BL24&gt;5,BL24,6-BL24*1))+IF(BM24=0,0,IF(BM24&gt;5,BM24,6-BM24*1))</f>
        <v>0</v>
      </c>
      <c r="BO24" s="16"/>
      <c r="BP24" s="16"/>
      <c r="BQ24" s="19">
        <f>IF(BO24=0,0,IF(BO24&gt;5,BO24,6-BO24*1))+IF(BP24=0,0,IF(BP24&gt;5,BP24,6-BP24*1))</f>
        <v>0</v>
      </c>
      <c r="BR24" s="29"/>
      <c r="BS24" s="30"/>
      <c r="BT24" s="30"/>
      <c r="BU24" s="16">
        <f>SUM(BR24*5+BS24*3+BT24*1)</f>
        <v>0</v>
      </c>
      <c r="BV24" s="16"/>
      <c r="BW24" s="30"/>
      <c r="BX24" s="16"/>
      <c r="BY24" s="16">
        <f>SUM(BV24*5+BW24*3+BX24*1)</f>
        <v>0</v>
      </c>
      <c r="BZ24" s="16"/>
      <c r="CA24" s="30"/>
      <c r="CB24" s="16"/>
      <c r="CC24" s="17">
        <f>SUM(BZ24*5+CA24*3+CB24*1)</f>
        <v>0</v>
      </c>
      <c r="CD24" s="22">
        <f>SUM(BI24:BJ24,BL24:BM24,BO24:BP24,BR24:BT24,BV24:BX24,BZ24:CB24)</f>
        <v>0</v>
      </c>
      <c r="CE24" s="195"/>
      <c r="CF24" s="197"/>
      <c r="CG24" s="276"/>
      <c r="CH24" s="15" t="s">
        <v>53</v>
      </c>
      <c r="CI24" s="25"/>
      <c r="CJ24" s="19">
        <f>IF(CI24=0,0,IF(CI24&gt;10,1,44-CI24*4))</f>
        <v>0</v>
      </c>
      <c r="CK24" s="19"/>
      <c r="CL24" s="26">
        <f>IF(CK24=0,0,IF(CK24=6,1,IF(CK24&gt;6,CK24,12-CK24*2)))</f>
        <v>0</v>
      </c>
      <c r="CM24" s="25"/>
      <c r="CN24" s="19"/>
      <c r="CO24" s="19"/>
      <c r="CP24" s="19"/>
      <c r="CQ24" s="19"/>
      <c r="CR24" s="19"/>
      <c r="CS24" s="19">
        <f>IF(CM24=0,0,IF(CM24&gt;5,CM24,6-CM24*1))+IF(CN24=0,0,IF(CN24&gt;5,CN24,12-CN24*2))+IF(CO24=0,0,IF(CO24&gt;5,CO24,18-CO24*3))+IF(CP24=0,0,IF(CP24&gt;5,CP24,18-CP24*3))+IF(CQ24=0,0,IF(CQ24&gt;5,CQ24,24-CQ24*4))+IF(CR24=0,0,IF(CR24&gt;5,CR24,30-CR24*5))</f>
        <v>0</v>
      </c>
      <c r="CT24" s="19"/>
      <c r="CU24" s="19"/>
      <c r="CV24" s="19"/>
      <c r="CW24" s="19"/>
      <c r="CX24" s="19"/>
      <c r="CY24" s="19"/>
      <c r="CZ24" s="19">
        <f>IF(CT24=0,0,IF(CT24&gt;5,CT24,6-CT24*1))+IF(CU24=0,0,IF(CU24&gt;5,CU24,12-CU24*2))+IF(CV24=0,0,IF(CV24&gt;5,CV24,18-CV24*3))+IF(CW24=0,0,IF(CW24&gt;5,CW24,18-CW24*3))+IF(CX24=0,0,IF(CX24&gt;5,CX24,24-CX24*4))+IF(CY24=0,0,IF(CY24&gt;5,CY24,30-CY24*5))</f>
        <v>0</v>
      </c>
      <c r="DA24" s="19"/>
      <c r="DB24" s="19"/>
      <c r="DC24" s="19"/>
      <c r="DD24" s="19"/>
      <c r="DE24" s="19"/>
      <c r="DF24" s="19"/>
      <c r="DG24" s="19">
        <f>IF(DA24=0,0,IF(DA24&gt;5,DA24,6-DA24*1))+IF(DB24=0,0,IF(DB24&gt;5,DB24,12-DB24*2))+IF(DC24=0,0,IF(DC24&gt;5,DC24,18-DC24*3))+IF(DD24=0,0,IF(DD24&gt;5,DD24,18-DD24*3))+IF(DE24=0,0,IF(DE24&gt;5,DE24,24-DE24*4))+IF(DF24=0,0,IF(DF24&gt;5,DF24,30-DF24*5))</f>
        <v>0</v>
      </c>
      <c r="DH24" s="18"/>
      <c r="DI24" s="16"/>
      <c r="DJ24" s="16"/>
      <c r="DK24" s="16"/>
      <c r="DL24" s="16"/>
      <c r="DM24" s="16"/>
      <c r="DN24" s="16"/>
      <c r="DO24" s="17"/>
      <c r="DP24" s="27">
        <f t="shared" si="0"/>
        <v>0</v>
      </c>
      <c r="DQ24" s="195"/>
      <c r="DR24" s="200"/>
      <c r="DS24" s="276"/>
      <c r="DT24" s="231"/>
    </row>
    <row r="25" spans="1:124" ht="27.75" customHeight="1">
      <c r="A25" s="224" t="s">
        <v>75</v>
      </c>
      <c r="B25" s="15" t="s">
        <v>51</v>
      </c>
      <c r="C25" s="166">
        <v>5</v>
      </c>
      <c r="D25" s="165"/>
      <c r="E25" s="165"/>
      <c r="F25" s="165"/>
      <c r="G25" s="165"/>
      <c r="H25" s="16">
        <f>SUM(C25*2)</f>
        <v>10</v>
      </c>
      <c r="I25" s="165">
        <v>5</v>
      </c>
      <c r="J25" s="165"/>
      <c r="K25" s="165"/>
      <c r="L25" s="165"/>
      <c r="M25" s="165"/>
      <c r="N25" s="16">
        <f>SUM(I25*2)</f>
        <v>10</v>
      </c>
      <c r="O25" s="165"/>
      <c r="P25" s="165"/>
      <c r="Q25" s="17">
        <f>SUM(O25*2)</f>
        <v>0</v>
      </c>
      <c r="R25" s="166"/>
      <c r="S25" s="165"/>
      <c r="T25" s="165"/>
      <c r="U25" s="165"/>
      <c r="V25" s="165"/>
      <c r="W25" s="16">
        <f>SUM(R25*5)</f>
        <v>0</v>
      </c>
      <c r="X25" s="165"/>
      <c r="Y25" s="165"/>
      <c r="Z25" s="165"/>
      <c r="AA25" s="165"/>
      <c r="AB25" s="165"/>
      <c r="AC25" s="16">
        <f>SUM(X25*5)</f>
        <v>0</v>
      </c>
      <c r="AD25" s="165"/>
      <c r="AE25" s="165"/>
      <c r="AF25" s="17">
        <f>SUM(AD25*5)</f>
        <v>0</v>
      </c>
      <c r="AG25" s="166"/>
      <c r="AH25" s="165"/>
      <c r="AI25" s="16">
        <f>SUM(AG25*10)</f>
        <v>0</v>
      </c>
      <c r="AJ25" s="165">
        <v>3</v>
      </c>
      <c r="AK25" s="165"/>
      <c r="AL25" s="16">
        <f>SUM(AJ25*10)</f>
        <v>30</v>
      </c>
      <c r="AM25" s="16">
        <v>2</v>
      </c>
      <c r="AN25" s="17">
        <f>SUM(AM25*10)</f>
        <v>20</v>
      </c>
      <c r="AO25" s="166"/>
      <c r="AP25" s="165"/>
      <c r="AQ25" s="16">
        <f>SUM(AO25*10)</f>
        <v>0</v>
      </c>
      <c r="AR25" s="165"/>
      <c r="AS25" s="165"/>
      <c r="AT25" s="16">
        <f>SUM(AR25*10)</f>
        <v>0</v>
      </c>
      <c r="AU25" s="16"/>
      <c r="AV25" s="17">
        <f>SUM(AU25*10)</f>
        <v>0</v>
      </c>
      <c r="AW25" s="18"/>
      <c r="AX25" s="19">
        <f>IF(AW25="A1",30,IF(AW25="A2",20,""))</f>
      </c>
      <c r="AY25" s="16"/>
      <c r="AZ25" s="19">
        <f>IF(AY25="A1",30,IF(AY25="A2",20,""))</f>
      </c>
      <c r="BA25" s="16"/>
      <c r="BB25" s="19">
        <f>IF(BA25="A1",30,IF(BA25="A2",20,""))</f>
      </c>
      <c r="BC25" s="16"/>
      <c r="BD25" s="26">
        <f>IF(BC25="A1",30,IF(BC25="A2",20,""))</f>
      </c>
      <c r="BE25" s="22">
        <f>SUM(H25,N25,Q25,W25,AC25,AF25,AI25,AL25,AN25,AQ25,AT25,AV25,AX25)</f>
        <v>70</v>
      </c>
      <c r="BF25" s="209">
        <f>SUM(BE25,BE26)</f>
        <v>92</v>
      </c>
      <c r="BG25" s="229" t="str">
        <f ca="1">IF(CELL("contenuto",$A25)="","",CELL("contenuto",$A25))</f>
        <v>AIACE 2000</v>
      </c>
      <c r="BH25" s="15" t="s">
        <v>52</v>
      </c>
      <c r="BI25" s="18"/>
      <c r="BJ25" s="16"/>
      <c r="BK25" s="16">
        <f>SUM(BI25:BJ25)</f>
        <v>0</v>
      </c>
      <c r="BL25" s="16">
        <v>1</v>
      </c>
      <c r="BM25" s="16"/>
      <c r="BN25" s="16">
        <f>SUM(BL25:BM25)</f>
        <v>1</v>
      </c>
      <c r="BO25" s="16"/>
      <c r="BP25" s="16"/>
      <c r="BQ25" s="16">
        <f>SUM(BO25:BP25)</f>
        <v>0</v>
      </c>
      <c r="BR25" s="29"/>
      <c r="BS25" s="20"/>
      <c r="BT25" s="30"/>
      <c r="BU25" s="16">
        <f>SUM(BR25*2+BT25*2)</f>
        <v>0</v>
      </c>
      <c r="BV25" s="16"/>
      <c r="BW25" s="20"/>
      <c r="BX25" s="16"/>
      <c r="BY25" s="16">
        <f>SUM(BV25*2+BX25*2)</f>
        <v>0</v>
      </c>
      <c r="BZ25" s="16">
        <v>4</v>
      </c>
      <c r="CA25" s="20"/>
      <c r="CB25" s="16">
        <v>4</v>
      </c>
      <c r="CC25" s="17">
        <f>SUM(BZ25*2+CB25*2)</f>
        <v>16</v>
      </c>
      <c r="CD25" s="22">
        <f>SUM(BK25,BN25,BQ25,BU25,BY25,CC25)</f>
        <v>17</v>
      </c>
      <c r="CE25" s="195">
        <f>SUM(CD25,CD26)</f>
        <v>17</v>
      </c>
      <c r="CF25" s="196">
        <f>SUM(BF25,CE25)</f>
        <v>109</v>
      </c>
      <c r="CG25" s="229" t="str">
        <f ca="1">IF(CELL("contenuto",$A25)="","",CELL("contenuto",$A25))</f>
        <v>AIACE 2000</v>
      </c>
      <c r="CH25" s="15" t="s">
        <v>52</v>
      </c>
      <c r="CI25" s="25"/>
      <c r="CJ25" s="19">
        <f>SUM(CI25*25)</f>
        <v>0</v>
      </c>
      <c r="CK25" s="19"/>
      <c r="CL25" s="26">
        <f>SUM(CK25*6)</f>
        <v>0</v>
      </c>
      <c r="CM25" s="25"/>
      <c r="CN25" s="19"/>
      <c r="CO25" s="19"/>
      <c r="CP25" s="19"/>
      <c r="CQ25" s="19"/>
      <c r="CR25" s="19"/>
      <c r="CS25" s="19">
        <f>SUM(CM25*3+CN25*6+CO25*10+CP25*15+CQ25*20+CR25*25)</f>
        <v>0</v>
      </c>
      <c r="CT25" s="19"/>
      <c r="CU25" s="19"/>
      <c r="CV25" s="19"/>
      <c r="CW25" s="19"/>
      <c r="CX25" s="19"/>
      <c r="CY25" s="19"/>
      <c r="CZ25" s="19">
        <f>SUM(CT25*3+CU25*6+CV25*10+CW25*15+CX25*20+CY25*25)</f>
        <v>0</v>
      </c>
      <c r="DA25" s="19"/>
      <c r="DB25" s="19"/>
      <c r="DC25" s="19"/>
      <c r="DD25" s="19"/>
      <c r="DE25" s="19"/>
      <c r="DF25" s="19"/>
      <c r="DG25" s="19">
        <f>SUM(DA25*3+DB25*6+DC25*10+DD25*15+DE25*20+DF25*25)</f>
        <v>0</v>
      </c>
      <c r="DH25" s="18"/>
      <c r="DI25" s="16"/>
      <c r="DJ25" s="16"/>
      <c r="DK25" s="16"/>
      <c r="DL25" s="16"/>
      <c r="DM25" s="16"/>
      <c r="DN25" s="16"/>
      <c r="DO25" s="17"/>
      <c r="DP25" s="27">
        <f t="shared" si="0"/>
        <v>0</v>
      </c>
      <c r="DQ25" s="195">
        <f>SUM(DP25,DP26)</f>
        <v>0</v>
      </c>
      <c r="DR25" s="199">
        <f>SUM(DQ25)</f>
        <v>0</v>
      </c>
      <c r="DS25" s="229" t="str">
        <f ca="1">IF(CELL("contenuto",$A25)="","",CELL("contenuto",$A25))</f>
        <v>AIACE 2000</v>
      </c>
      <c r="DT25" s="231">
        <f>SUM(CF25,DR25)</f>
        <v>109</v>
      </c>
    </row>
    <row r="26" spans="1:124" ht="27.75" customHeight="1">
      <c r="A26" s="275"/>
      <c r="B26" s="15" t="s">
        <v>53</v>
      </c>
      <c r="C26" s="18">
        <v>8</v>
      </c>
      <c r="D26" s="16">
        <v>16</v>
      </c>
      <c r="E26" s="16">
        <v>24</v>
      </c>
      <c r="F26" s="16">
        <v>28</v>
      </c>
      <c r="G26" s="16">
        <v>33</v>
      </c>
      <c r="H26" s="19">
        <f>IF(C26=0,0,IF(C26&gt;10,1,11-C26*1))+IF(D26=0,0,IF(D26&gt;10,1,11-D26*1))+IF(E26=0,0,IF(E26&gt;10,1,11-E26*1))+IF(F26=0,0,IF(F26&gt;10,1,11-F26*1))+IF(G26=0,0,IF(G26&gt;10,1,11-G26*1))</f>
        <v>7</v>
      </c>
      <c r="I26" s="28">
        <v>3</v>
      </c>
      <c r="J26" s="28">
        <v>15</v>
      </c>
      <c r="K26" s="16">
        <v>19</v>
      </c>
      <c r="L26" s="16">
        <v>24</v>
      </c>
      <c r="M26" s="16">
        <v>29</v>
      </c>
      <c r="N26" s="19">
        <f>IF(I26=0,0,IF(I26&gt;10,1,11-I26*1))+IF(J26=0,0,IF(J26&gt;10,1,11-J26*1))+IF(K26=0,0,IF(K26&gt;10,1,11-K26*1))+IF(L26=0,0,IF(L26&gt;10,1,11-L26*1))+IF(M26=0,0,IF(M26&gt;10,1,11-M26*1))</f>
        <v>12</v>
      </c>
      <c r="O26" s="16"/>
      <c r="P26" s="16"/>
      <c r="Q26" s="26">
        <f>IF(O26=0,0,IF(O26&gt;10,1,11-O26*1))+IF(P26=0,0,IF(P26&gt;10,1,11-P26*1))</f>
        <v>0</v>
      </c>
      <c r="R26" s="18"/>
      <c r="S26" s="16"/>
      <c r="T26" s="16"/>
      <c r="U26" s="16"/>
      <c r="V26" s="16"/>
      <c r="W26" s="19">
        <f>IF(R26=0,0,IF(R26&gt;15,1,32-R26*2))+IF(S26=0,0,IF(S26&gt;15,1,32-S26*2))+IF(T26=0,0,IF(T26&gt;15,1,32-T26*2))+IF(U26=0,0,IF(U26&gt;15,1,32-U26*2))+IF(V26=0,0,IF(V26&gt;15,1,32-V26*2))</f>
        <v>0</v>
      </c>
      <c r="X26" s="28"/>
      <c r="Y26" s="28"/>
      <c r="Z26" s="16"/>
      <c r="AA26" s="16"/>
      <c r="AB26" s="16"/>
      <c r="AC26" s="19">
        <f>IF(X26=0,0,IF(X26&gt;15,1,32-X26*2))+IF(Y26=0,0,IF(Y26&gt;15,1,32-Y26*2))+IF(Z26=0,0,IF(Z26&gt;15,1,32-Z26*2))+IF(AA26=0,0,IF(AA26&gt;15,1,32-AA26*2))+IF(AB26=0,0,IF(AB26&gt;15,1,32-AB26*2))</f>
        <v>0</v>
      </c>
      <c r="AD26" s="16"/>
      <c r="AE26" s="16"/>
      <c r="AF26" s="26">
        <f>IF(AD26=0,0,IF(AD26&gt;15,1,32-AD26*2))+IF(AE26=0,0,IF(AE26&gt;15,1,32-AE26*2))</f>
        <v>0</v>
      </c>
      <c r="AG26" s="18"/>
      <c r="AH26" s="16"/>
      <c r="AI26" s="19">
        <f>IF(AG26=0,0,IF(AG26&gt;5,1,6-AG26*1))+IF(AH26=0,0,IF(AH26&gt;5,1,6-AH26*1))</f>
        <v>0</v>
      </c>
      <c r="AJ26" s="16">
        <v>5</v>
      </c>
      <c r="AK26" s="16">
        <v>7</v>
      </c>
      <c r="AL26" s="19">
        <f>IF(AJ26=0,0,IF(AJ26&gt;5,1,6-AJ26*1))+IF(AK26=0,0,IF(AK26&gt;5,1,6-AK26*1))</f>
        <v>2</v>
      </c>
      <c r="AM26" s="16">
        <v>24</v>
      </c>
      <c r="AN26" s="26">
        <f>IF(AM26=0,0,IF(AM26&gt;5,1,6-AM26*1))</f>
        <v>1</v>
      </c>
      <c r="AO26" s="18"/>
      <c r="AP26" s="16"/>
      <c r="AQ26" s="19">
        <f>IF(AO26=0,0,IF(AO26&gt;5,1,18-AO26*3))+IF(AP26=0,0,IF(AP26&gt;5,1,18-AP26*3))</f>
        <v>0</v>
      </c>
      <c r="AR26" s="16"/>
      <c r="AS26" s="16"/>
      <c r="AT26" s="19">
        <f>IF(AR26=0,0,IF(AR26&gt;5,1,18-AR26*3))+IF(AS26=0,0,IF(AS26&gt;5,1,18-AS26*3))</f>
        <v>0</v>
      </c>
      <c r="AU26" s="16"/>
      <c r="AV26" s="26">
        <f>IF(AU26=0,0,IF(AU26&gt;5,1,18-AU26*3))</f>
        <v>0</v>
      </c>
      <c r="AW26" s="18"/>
      <c r="AX26" s="19">
        <f>IF(AW26=0,0,IF(AW26&gt;10,1,IF(AW25="A1",33-AW26*3,22-AW26*2)))</f>
        <v>0</v>
      </c>
      <c r="AY26" s="16"/>
      <c r="AZ26" s="19">
        <f>IF(AY26=0,0,IF(AY26&gt;10,1,IF(AY25="A1",33-AY26*3,22-AY26*2)))</f>
        <v>0</v>
      </c>
      <c r="BA26" s="16"/>
      <c r="BB26" s="19">
        <f>IF(BA26=0,0,IF(BA26&gt;10,1,IF(BA25="A1",33-BA26*3,22-BA26*2)))</f>
        <v>0</v>
      </c>
      <c r="BC26" s="16"/>
      <c r="BD26" s="26">
        <f>IF(BC26=0,0,IF(BC26&gt;10,1,IF(BC25="A1",33-BC26*3,22-BC26*2)))</f>
        <v>0</v>
      </c>
      <c r="BE26" s="22">
        <f>SUM(H26,N26,Q26,W26,AC26,AF26,AI26,AL26,AN26,AQ26,AT26,AV26,AX26,AZ26,BB26,BD26)</f>
        <v>22</v>
      </c>
      <c r="BF26" s="209"/>
      <c r="BG26" s="276"/>
      <c r="BH26" s="15" t="s">
        <v>53</v>
      </c>
      <c r="BI26" s="18"/>
      <c r="BJ26" s="16"/>
      <c r="BK26" s="19">
        <f>IF(BI26=0,0,IF(BI26&gt;5,BI26,6-BI26*1))+IF(BJ26=0,0,IF(BJ26&gt;5,BJ26,6-BJ26*1))</f>
        <v>0</v>
      </c>
      <c r="BL26" s="19"/>
      <c r="BM26" s="19"/>
      <c r="BN26" s="19">
        <f>IF(BL26=0,0,IF(BL26&gt;5,BL26,6-BL26*1))+IF(BM26=0,0,IF(BM26&gt;5,BM26,6-BM26*1))</f>
        <v>0</v>
      </c>
      <c r="BO26" s="16"/>
      <c r="BP26" s="16"/>
      <c r="BQ26" s="19">
        <f>IF(BO26=0,0,IF(BO26&gt;5,BO26,6-BO26*1))+IF(BP26=0,0,IF(BP26&gt;5,BP26,6-BP26*1))</f>
        <v>0</v>
      </c>
      <c r="BR26" s="29"/>
      <c r="BS26" s="30"/>
      <c r="BT26" s="30"/>
      <c r="BU26" s="16">
        <f>SUM(BR26*5+BS26*3+BT26*1)</f>
        <v>0</v>
      </c>
      <c r="BV26" s="16"/>
      <c r="BW26" s="30"/>
      <c r="BX26" s="16"/>
      <c r="BY26" s="16">
        <f>SUM(BV26*5+BW26*3+BX26*1)</f>
        <v>0</v>
      </c>
      <c r="BZ26" s="16"/>
      <c r="CA26" s="30"/>
      <c r="CB26" s="16"/>
      <c r="CC26" s="17">
        <f>SUM(BZ26*5+CA26*3+CB26*1)</f>
        <v>0</v>
      </c>
      <c r="CD26" s="22">
        <f>SUM(BI26:BJ26,BL26:BM26,BO26:BP26,BR26:BT26,BV26:BX26,BZ26:CB26)</f>
        <v>0</v>
      </c>
      <c r="CE26" s="195"/>
      <c r="CF26" s="197"/>
      <c r="CG26" s="276"/>
      <c r="CH26" s="15" t="s">
        <v>53</v>
      </c>
      <c r="CI26" s="25"/>
      <c r="CJ26" s="19">
        <f>IF(CI26=0,0,IF(CI26&gt;10,1,44-CI26*4))</f>
        <v>0</v>
      </c>
      <c r="CK26" s="19"/>
      <c r="CL26" s="26">
        <f>IF(CK26=0,0,IF(CK26=6,1,IF(CK26&gt;6,CK26,12-CK26*2)))</f>
        <v>0</v>
      </c>
      <c r="CM26" s="25"/>
      <c r="CN26" s="19"/>
      <c r="CO26" s="19"/>
      <c r="CP26" s="19"/>
      <c r="CQ26" s="19"/>
      <c r="CR26" s="19"/>
      <c r="CS26" s="19">
        <f>IF(CM26=0,0,IF(CM26&gt;5,CM26,6-CM26*1))+IF(CN26=0,0,IF(CN26&gt;5,CN26,12-CN26*2))+IF(CO26=0,0,IF(CO26&gt;5,CO26,18-CO26*3))+IF(CP26=0,0,IF(CP26&gt;5,CP26,18-CP26*3))+IF(CQ26=0,0,IF(CQ26&gt;5,CQ26,24-CQ26*4))+IF(CR26=0,0,IF(CR26&gt;5,CR26,30-CR26*5))</f>
        <v>0</v>
      </c>
      <c r="CT26" s="19"/>
      <c r="CU26" s="19"/>
      <c r="CV26" s="19"/>
      <c r="CW26" s="19"/>
      <c r="CX26" s="19"/>
      <c r="CY26" s="19"/>
      <c r="CZ26" s="19">
        <f>IF(CT26=0,0,IF(CT26&gt;5,CT26,6-CT26*1))+IF(CU26=0,0,IF(CU26&gt;5,CU26,12-CU26*2))+IF(CV26=0,0,IF(CV26&gt;5,CV26,18-CV26*3))+IF(CW26=0,0,IF(CW26&gt;5,CW26,18-CW26*3))+IF(CX26=0,0,IF(CX26&gt;5,CX26,24-CX26*4))+IF(CY26=0,0,IF(CY26&gt;5,CY26,30-CY26*5))</f>
        <v>0</v>
      </c>
      <c r="DA26" s="19"/>
      <c r="DB26" s="19"/>
      <c r="DC26" s="19"/>
      <c r="DD26" s="19"/>
      <c r="DE26" s="19"/>
      <c r="DF26" s="19"/>
      <c r="DG26" s="19">
        <f>IF(DA26=0,0,IF(DA26&gt;5,DA26,6-DA26*1))+IF(DB26=0,0,IF(DB26&gt;5,DB26,12-DB26*2))+IF(DC26=0,0,IF(DC26&gt;5,DC26,18-DC26*3))+IF(DD26=0,0,IF(DD26&gt;5,DD26,18-DD26*3))+IF(DE26=0,0,IF(DE26&gt;5,DE26,24-DE26*4))+IF(DF26=0,0,IF(DF26&gt;5,DF26,30-DF26*5))</f>
        <v>0</v>
      </c>
      <c r="DH26" s="18"/>
      <c r="DI26" s="16"/>
      <c r="DJ26" s="16"/>
      <c r="DK26" s="16"/>
      <c r="DL26" s="16"/>
      <c r="DM26" s="16"/>
      <c r="DN26" s="16"/>
      <c r="DO26" s="17"/>
      <c r="DP26" s="27">
        <f t="shared" si="0"/>
        <v>0</v>
      </c>
      <c r="DQ26" s="195"/>
      <c r="DR26" s="200"/>
      <c r="DS26" s="276"/>
      <c r="DT26" s="231"/>
    </row>
    <row r="27" spans="1:124" ht="27.75" customHeight="1">
      <c r="A27" s="224" t="s">
        <v>76</v>
      </c>
      <c r="B27" s="15" t="s">
        <v>51</v>
      </c>
      <c r="C27" s="166">
        <v>1</v>
      </c>
      <c r="D27" s="165"/>
      <c r="E27" s="165"/>
      <c r="F27" s="165"/>
      <c r="G27" s="165"/>
      <c r="H27" s="16">
        <f>SUM(C27*2)</f>
        <v>2</v>
      </c>
      <c r="I27" s="165">
        <v>1</v>
      </c>
      <c r="J27" s="165"/>
      <c r="K27" s="165"/>
      <c r="L27" s="165"/>
      <c r="M27" s="165"/>
      <c r="N27" s="16">
        <f>SUM(I27*2)</f>
        <v>2</v>
      </c>
      <c r="O27" s="165"/>
      <c r="P27" s="165"/>
      <c r="Q27" s="17">
        <f>SUM(O27*2)</f>
        <v>0</v>
      </c>
      <c r="R27" s="166"/>
      <c r="S27" s="165"/>
      <c r="T27" s="165"/>
      <c r="U27" s="165"/>
      <c r="V27" s="165"/>
      <c r="W27" s="16">
        <f>SUM(R27*5)</f>
        <v>0</v>
      </c>
      <c r="X27" s="165"/>
      <c r="Y27" s="165"/>
      <c r="Z27" s="165"/>
      <c r="AA27" s="165"/>
      <c r="AB27" s="165"/>
      <c r="AC27" s="16">
        <f>SUM(X27*5)</f>
        <v>0</v>
      </c>
      <c r="AD27" s="165"/>
      <c r="AE27" s="165"/>
      <c r="AF27" s="17">
        <f>SUM(AD27*5)</f>
        <v>0</v>
      </c>
      <c r="AG27" s="166"/>
      <c r="AH27" s="165"/>
      <c r="AI27" s="16">
        <f>SUM(AG27*10)</f>
        <v>0</v>
      </c>
      <c r="AJ27" s="165">
        <v>1</v>
      </c>
      <c r="AK27" s="165"/>
      <c r="AL27" s="16">
        <f>SUM(AJ27*10)</f>
        <v>10</v>
      </c>
      <c r="AM27" s="16"/>
      <c r="AN27" s="17">
        <f>SUM(AM27*10)</f>
        <v>0</v>
      </c>
      <c r="AO27" s="166"/>
      <c r="AP27" s="165"/>
      <c r="AQ27" s="16">
        <f>SUM(AO27*10)</f>
        <v>0</v>
      </c>
      <c r="AR27" s="165"/>
      <c r="AS27" s="165"/>
      <c r="AT27" s="16">
        <f>SUM(AR27*10)</f>
        <v>0</v>
      </c>
      <c r="AU27" s="16"/>
      <c r="AV27" s="17">
        <f>SUM(AU27*10)</f>
        <v>0</v>
      </c>
      <c r="AW27" s="18"/>
      <c r="AX27" s="19">
        <f>IF(AW27="A1",30,IF(AW27="A2",20,""))</f>
      </c>
      <c r="AY27" s="16"/>
      <c r="AZ27" s="19">
        <f>IF(AY27="A1",30,IF(AY27="A2",20,""))</f>
      </c>
      <c r="BA27" s="16"/>
      <c r="BB27" s="19">
        <f>IF(BA27="A1",30,IF(BA27="A2",20,""))</f>
      </c>
      <c r="BC27" s="16"/>
      <c r="BD27" s="26">
        <f>IF(BC27="A1",30,IF(BC27="A2",20,""))</f>
      </c>
      <c r="BE27" s="22">
        <f>SUM(H27,N27,Q27,W27,AC27,AF27,AI27,AL27,AN27,AQ27,AT27,AV27,AX27)</f>
        <v>14</v>
      </c>
      <c r="BF27" s="209">
        <f>SUM(BE27,BE28)</f>
        <v>17</v>
      </c>
      <c r="BG27" s="229" t="str">
        <f ca="1">IF(CELL("contenuto",$A27)="","",CELL("contenuto",$A27))</f>
        <v>BLUKIPPE</v>
      </c>
      <c r="BH27" s="15" t="s">
        <v>52</v>
      </c>
      <c r="BI27" s="18"/>
      <c r="BJ27" s="16"/>
      <c r="BK27" s="16">
        <f>SUM(BI27:BJ27)</f>
        <v>0</v>
      </c>
      <c r="BL27" s="16"/>
      <c r="BM27" s="16"/>
      <c r="BN27" s="16">
        <f>SUM(BL27:BM27)</f>
        <v>0</v>
      </c>
      <c r="BO27" s="16"/>
      <c r="BP27" s="16"/>
      <c r="BQ27" s="16">
        <f>SUM(BO27:BP27)</f>
        <v>0</v>
      </c>
      <c r="BR27" s="29">
        <v>1</v>
      </c>
      <c r="BS27" s="20"/>
      <c r="BT27" s="30">
        <v>1</v>
      </c>
      <c r="BU27" s="16">
        <f>SUM(BR27*2+BT27*2)</f>
        <v>4</v>
      </c>
      <c r="BV27" s="16"/>
      <c r="BW27" s="20"/>
      <c r="BX27" s="16"/>
      <c r="BY27" s="16">
        <f>SUM(BV27*2+BX27*2)</f>
        <v>0</v>
      </c>
      <c r="BZ27" s="16">
        <v>2</v>
      </c>
      <c r="CA27" s="20"/>
      <c r="CB27" s="16">
        <v>3</v>
      </c>
      <c r="CC27" s="17">
        <f>SUM(BZ27*2+CB27*2)</f>
        <v>10</v>
      </c>
      <c r="CD27" s="22">
        <f>SUM(BK27,BN27,BQ27,BU27,BY27,CC27)</f>
        <v>14</v>
      </c>
      <c r="CE27" s="195">
        <f>SUM(CD27,CD28)</f>
        <v>15</v>
      </c>
      <c r="CF27" s="196">
        <f>SUM(BF27,CE27)</f>
        <v>32</v>
      </c>
      <c r="CG27" s="229" t="str">
        <f ca="1">IF(CELL("contenuto",$A27)="","",CELL("contenuto",$A27))</f>
        <v>BLUKIPPE</v>
      </c>
      <c r="CH27" s="15" t="s">
        <v>52</v>
      </c>
      <c r="CI27" s="25"/>
      <c r="CJ27" s="19">
        <f>SUM(CI27*25)</f>
        <v>0</v>
      </c>
      <c r="CK27" s="19"/>
      <c r="CL27" s="26">
        <f>SUM(CK27*6)</f>
        <v>0</v>
      </c>
      <c r="CM27" s="25"/>
      <c r="CN27" s="19"/>
      <c r="CO27" s="19"/>
      <c r="CP27" s="19"/>
      <c r="CQ27" s="19"/>
      <c r="CR27" s="19"/>
      <c r="CS27" s="19">
        <f>SUM(CM27*3+CN27*6+CO27*10+CP27*15+CQ27*20+CR27*25)</f>
        <v>0</v>
      </c>
      <c r="CT27" s="19"/>
      <c r="CU27" s="19"/>
      <c r="CV27" s="19"/>
      <c r="CW27" s="19"/>
      <c r="CX27" s="19"/>
      <c r="CY27" s="19"/>
      <c r="CZ27" s="19">
        <f>SUM(CT27*3+CU27*6+CV27*10+CW27*15+CX27*20+CY27*25)</f>
        <v>0</v>
      </c>
      <c r="DA27" s="19"/>
      <c r="DB27" s="19"/>
      <c r="DC27" s="19"/>
      <c r="DD27" s="19"/>
      <c r="DE27" s="19"/>
      <c r="DF27" s="19"/>
      <c r="DG27" s="19">
        <f>SUM(DA27*3+DB27*6+DC27*10+DD27*15+DE27*20+DF27*25)</f>
        <v>0</v>
      </c>
      <c r="DH27" s="18"/>
      <c r="DI27" s="16"/>
      <c r="DJ27" s="16"/>
      <c r="DK27" s="16"/>
      <c r="DL27" s="16"/>
      <c r="DM27" s="16"/>
      <c r="DN27" s="16"/>
      <c r="DO27" s="17"/>
      <c r="DP27" s="27">
        <f t="shared" si="0"/>
        <v>0</v>
      </c>
      <c r="DQ27" s="195">
        <f>SUM(DP27,DP28)</f>
        <v>0</v>
      </c>
      <c r="DR27" s="199">
        <f>SUM(DQ27)</f>
        <v>0</v>
      </c>
      <c r="DS27" s="229" t="str">
        <f ca="1">IF(CELL("contenuto",$A27)="","",CELL("contenuto",$A27))</f>
        <v>BLUKIPPE</v>
      </c>
      <c r="DT27" s="231">
        <f>SUM(CF27,DR27)</f>
        <v>32</v>
      </c>
    </row>
    <row r="28" spans="1:124" ht="27.75" customHeight="1">
      <c r="A28" s="275"/>
      <c r="B28" s="15" t="s">
        <v>53</v>
      </c>
      <c r="C28" s="18">
        <v>36</v>
      </c>
      <c r="D28" s="16"/>
      <c r="E28" s="16"/>
      <c r="F28" s="16"/>
      <c r="G28" s="16"/>
      <c r="H28" s="19">
        <f>IF(C28=0,0,IF(C28&gt;10,1,11-C28*1))+IF(D28=0,0,IF(D28&gt;10,1,11-D28*1))+IF(E28=0,0,IF(E28&gt;10,1,11-E28*1))+IF(F28=0,0,IF(F28&gt;10,1,11-F28*1))+IF(G28=0,0,IF(G28&gt;10,1,11-G28*1))</f>
        <v>1</v>
      </c>
      <c r="I28" s="16">
        <v>30</v>
      </c>
      <c r="J28" s="16"/>
      <c r="K28" s="16"/>
      <c r="L28" s="16"/>
      <c r="M28" s="16"/>
      <c r="N28" s="19">
        <f>IF(I28=0,0,IF(I28&gt;10,1,11-I28*1))+IF(J28=0,0,IF(J28&gt;10,1,11-J28*1))+IF(K28=0,0,IF(K28&gt;10,1,11-K28*1))+IF(L28=0,0,IF(L28&gt;10,1,11-L28*1))+IF(M28=0,0,IF(M28&gt;10,1,11-M28*1))</f>
        <v>1</v>
      </c>
      <c r="O28" s="16"/>
      <c r="P28" s="16"/>
      <c r="Q28" s="26">
        <f>IF(O28=0,0,IF(O28&gt;10,1,11-O28*1))+IF(P28=0,0,IF(P28&gt;10,1,11-P28*1))</f>
        <v>0</v>
      </c>
      <c r="R28" s="18"/>
      <c r="S28" s="16"/>
      <c r="T28" s="16"/>
      <c r="U28" s="16"/>
      <c r="V28" s="16"/>
      <c r="W28" s="19">
        <f>IF(R28=0,0,IF(R28&gt;15,1,32-R28*2))+IF(S28=0,0,IF(S28&gt;15,1,32-S28*2))+IF(T28=0,0,IF(T28&gt;15,1,32-T28*2))+IF(U28=0,0,IF(U28&gt;15,1,32-U28*2))+IF(V28=0,0,IF(V28&gt;15,1,32-V28*2))</f>
        <v>0</v>
      </c>
      <c r="X28" s="16"/>
      <c r="Y28" s="16"/>
      <c r="Z28" s="16"/>
      <c r="AA28" s="16"/>
      <c r="AB28" s="16"/>
      <c r="AC28" s="19">
        <f>IF(X28=0,0,IF(X28&gt;15,1,32-X28*2))+IF(Y28=0,0,IF(Y28&gt;15,1,32-Y28*2))+IF(Z28=0,0,IF(Z28&gt;15,1,32-Z28*2))+IF(AA28=0,0,IF(AA28&gt;15,1,32-AA28*2))+IF(AB28=0,0,IF(AB28&gt;15,1,32-AB28*2))</f>
        <v>0</v>
      </c>
      <c r="AD28" s="16"/>
      <c r="AE28" s="16"/>
      <c r="AF28" s="26">
        <f>IF(AD28=0,0,IF(AD28&gt;15,1,32-AD28*2))+IF(AE28=0,0,IF(AE28&gt;15,1,32-AE28*2))</f>
        <v>0</v>
      </c>
      <c r="AG28" s="18"/>
      <c r="AH28" s="16"/>
      <c r="AI28" s="19">
        <f>IF(AG28=0,0,IF(AG28&gt;5,1,6-AG28*1))+IF(AH28=0,0,IF(AH28&gt;5,1,6-AH28*1))</f>
        <v>0</v>
      </c>
      <c r="AJ28" s="16">
        <v>8</v>
      </c>
      <c r="AK28" s="16"/>
      <c r="AL28" s="19">
        <f>IF(AJ28=0,0,IF(AJ28&gt;5,1,6-AJ28*1))+IF(AK28=0,0,IF(AK28&gt;5,1,6-AK28*1))</f>
        <v>1</v>
      </c>
      <c r="AM28" s="16"/>
      <c r="AN28" s="26">
        <f>IF(AM28=0,0,IF(AM28&gt;5,1,6-AM28*1))</f>
        <v>0</v>
      </c>
      <c r="AO28" s="18"/>
      <c r="AP28" s="16"/>
      <c r="AQ28" s="19">
        <f>IF(AO28=0,0,IF(AO28&gt;5,1,18-AO28*3))+IF(AP28=0,0,IF(AP28&gt;5,1,18-AP28*3))</f>
        <v>0</v>
      </c>
      <c r="AR28" s="16"/>
      <c r="AS28" s="16"/>
      <c r="AT28" s="19">
        <f>IF(AR28=0,0,IF(AR28&gt;5,1,18-AR28*3))+IF(AS28=0,0,IF(AS28&gt;5,1,18-AS28*3))</f>
        <v>0</v>
      </c>
      <c r="AU28" s="16"/>
      <c r="AV28" s="26">
        <f>IF(AU28=0,0,IF(AU28&gt;5,1,18-AU28*3))</f>
        <v>0</v>
      </c>
      <c r="AW28" s="18"/>
      <c r="AX28" s="19">
        <f>IF(AW28=0,0,IF(AW28&gt;10,1,IF(AW27="A1",33-AW28*3,22-AW28*2)))</f>
        <v>0</v>
      </c>
      <c r="AY28" s="16"/>
      <c r="AZ28" s="19">
        <f>IF(AY28=0,0,IF(AY28&gt;10,1,IF(AY27="A1",33-AY28*3,22-AY28*2)))</f>
        <v>0</v>
      </c>
      <c r="BA28" s="16"/>
      <c r="BB28" s="19">
        <f>IF(BA28=0,0,IF(BA28&gt;10,1,IF(BA27="A1",33-BA28*3,22-BA28*2)))</f>
        <v>0</v>
      </c>
      <c r="BC28" s="16"/>
      <c r="BD28" s="26">
        <f>IF(BC28=0,0,IF(BC28&gt;10,1,IF(BC27="A1",33-BC28*3,22-BC28*2)))</f>
        <v>0</v>
      </c>
      <c r="BE28" s="22">
        <f>SUM(H28,N28,Q28,W28,AC28,AF28,AI28,AL28,AN28,AQ28,AT28,AV28,AX28,AZ28,BB28,BD28)</f>
        <v>3</v>
      </c>
      <c r="BF28" s="209"/>
      <c r="BG28" s="276"/>
      <c r="BH28" s="15" t="s">
        <v>53</v>
      </c>
      <c r="BI28" s="18"/>
      <c r="BJ28" s="16"/>
      <c r="BK28" s="19">
        <f>IF(BI28=0,0,IF(BI28&gt;5,BI28,6-BI28*1))+IF(BJ28=0,0,IF(BJ28&gt;5,BJ28,6-BJ28*1))</f>
        <v>0</v>
      </c>
      <c r="BL28" s="19"/>
      <c r="BM28" s="19"/>
      <c r="BN28" s="19">
        <f>IF(BL28=0,0,IF(BL28&gt;5,BL28,6-BL28*1))+IF(BM28=0,0,IF(BM28&gt;5,BM28,6-BM28*1))</f>
        <v>0</v>
      </c>
      <c r="BO28" s="16"/>
      <c r="BP28" s="16"/>
      <c r="BQ28" s="19">
        <f>IF(BO28=0,0,IF(BO28&gt;5,BO28,6-BO28*1))+IF(BP28=0,0,IF(BP28&gt;5,BP28,6-BP28*1))</f>
        <v>0</v>
      </c>
      <c r="BR28" s="29">
        <v>0</v>
      </c>
      <c r="BS28" s="30">
        <v>0</v>
      </c>
      <c r="BT28" s="30">
        <v>1</v>
      </c>
      <c r="BU28" s="16">
        <f>SUM(BR28*5+BS28*3+BT28*1)</f>
        <v>1</v>
      </c>
      <c r="BV28" s="16"/>
      <c r="BW28" s="30"/>
      <c r="BX28" s="16"/>
      <c r="BY28" s="16">
        <f>SUM(BV28*5+BW28*3+BX28*1)</f>
        <v>0</v>
      </c>
      <c r="BZ28" s="16"/>
      <c r="CA28" s="30"/>
      <c r="CB28" s="16"/>
      <c r="CC28" s="17">
        <f>SUM(BZ28*5+CA28*3+CB28*1)</f>
        <v>0</v>
      </c>
      <c r="CD28" s="22">
        <f>SUM(BI28:BJ28,BL28:BM28,BO28:BP28,BR28:BT28,BV28:BX28,BZ28:CB28)</f>
        <v>1</v>
      </c>
      <c r="CE28" s="195"/>
      <c r="CF28" s="197"/>
      <c r="CG28" s="276"/>
      <c r="CH28" s="15" t="s">
        <v>53</v>
      </c>
      <c r="CI28" s="25"/>
      <c r="CJ28" s="19">
        <f>IF(CI28=0,0,IF(CI28&gt;10,1,44-CI28*4))</f>
        <v>0</v>
      </c>
      <c r="CK28" s="19"/>
      <c r="CL28" s="26">
        <f>IF(CK28=0,0,IF(CK28=6,1,IF(CK28&gt;6,CK28,12-CK28*2)))</f>
        <v>0</v>
      </c>
      <c r="CM28" s="25"/>
      <c r="CN28" s="19"/>
      <c r="CO28" s="19"/>
      <c r="CP28" s="19"/>
      <c r="CQ28" s="19"/>
      <c r="CR28" s="19"/>
      <c r="CS28" s="19">
        <f>IF(CM28=0,0,IF(CM28&gt;5,CM28,6-CM28*1))+IF(CN28=0,0,IF(CN28&gt;5,CN28,12-CN28*2))+IF(CO28=0,0,IF(CO28&gt;5,CO28,18-CO28*3))+IF(CP28=0,0,IF(CP28&gt;5,CP28,18-CP28*3))+IF(CQ28=0,0,IF(CQ28&gt;5,CQ28,24-CQ28*4))+IF(CR28=0,0,IF(CR28&gt;5,CR28,30-CR28*5))</f>
        <v>0</v>
      </c>
      <c r="CT28" s="19"/>
      <c r="CU28" s="19"/>
      <c r="CV28" s="19"/>
      <c r="CW28" s="19"/>
      <c r="CX28" s="19"/>
      <c r="CY28" s="19"/>
      <c r="CZ28" s="19">
        <f>IF(CT28=0,0,IF(CT28&gt;5,CT28,6-CT28*1))+IF(CU28=0,0,IF(CU28&gt;5,CU28,12-CU28*2))+IF(CV28=0,0,IF(CV28&gt;5,CV28,18-CV28*3))+IF(CW28=0,0,IF(CW28&gt;5,CW28,18-CW28*3))+IF(CX28=0,0,IF(CX28&gt;5,CX28,24-CX28*4))+IF(CY28=0,0,IF(CY28&gt;5,CY28,30-CY28*5))</f>
        <v>0</v>
      </c>
      <c r="DA28" s="19"/>
      <c r="DB28" s="19"/>
      <c r="DC28" s="19"/>
      <c r="DD28" s="19"/>
      <c r="DE28" s="19"/>
      <c r="DF28" s="19"/>
      <c r="DG28" s="19">
        <f>IF(DA28=0,0,IF(DA28&gt;5,DA28,6-DA28*1))+IF(DB28=0,0,IF(DB28&gt;5,DB28,12-DB28*2))+IF(DC28=0,0,IF(DC28&gt;5,DC28,18-DC28*3))+IF(DD28=0,0,IF(DD28&gt;5,DD28,18-DD28*3))+IF(DE28=0,0,IF(DE28&gt;5,DE28,24-DE28*4))+IF(DF28=0,0,IF(DF28&gt;5,DF28,30-DF28*5))</f>
        <v>0</v>
      </c>
      <c r="DH28" s="18"/>
      <c r="DI28" s="16"/>
      <c r="DJ28" s="16"/>
      <c r="DK28" s="16"/>
      <c r="DL28" s="16"/>
      <c r="DM28" s="16"/>
      <c r="DN28" s="16"/>
      <c r="DO28" s="17"/>
      <c r="DP28" s="27">
        <f t="shared" si="0"/>
        <v>0</v>
      </c>
      <c r="DQ28" s="195"/>
      <c r="DR28" s="200"/>
      <c r="DS28" s="276"/>
      <c r="DT28" s="231"/>
    </row>
    <row r="29" spans="1:124" ht="27.75" customHeight="1">
      <c r="A29" s="224" t="s">
        <v>77</v>
      </c>
      <c r="B29" s="15" t="s">
        <v>51</v>
      </c>
      <c r="C29" s="166">
        <v>1</v>
      </c>
      <c r="D29" s="165"/>
      <c r="E29" s="165"/>
      <c r="F29" s="165"/>
      <c r="G29" s="165"/>
      <c r="H29" s="16">
        <f>SUM(C29*2)</f>
        <v>2</v>
      </c>
      <c r="I29" s="165">
        <v>2</v>
      </c>
      <c r="J29" s="165"/>
      <c r="K29" s="165"/>
      <c r="L29" s="165"/>
      <c r="M29" s="165"/>
      <c r="N29" s="16">
        <f>SUM(I29*2)</f>
        <v>4</v>
      </c>
      <c r="O29" s="165"/>
      <c r="P29" s="165"/>
      <c r="Q29" s="17">
        <f>SUM(O29*2)</f>
        <v>0</v>
      </c>
      <c r="R29" s="166">
        <v>1</v>
      </c>
      <c r="S29" s="165"/>
      <c r="T29" s="165"/>
      <c r="U29" s="165"/>
      <c r="V29" s="165"/>
      <c r="W29" s="16">
        <f>SUM(R29*5)</f>
        <v>5</v>
      </c>
      <c r="X29" s="165">
        <v>1</v>
      </c>
      <c r="Y29" s="165"/>
      <c r="Z29" s="165"/>
      <c r="AA29" s="165"/>
      <c r="AB29" s="165"/>
      <c r="AC29" s="16">
        <f>SUM(X29*5)</f>
        <v>5</v>
      </c>
      <c r="AD29" s="165">
        <v>1</v>
      </c>
      <c r="AE29" s="165"/>
      <c r="AF29" s="17">
        <f>SUM(AD29*5)</f>
        <v>5</v>
      </c>
      <c r="AG29" s="166"/>
      <c r="AH29" s="165"/>
      <c r="AI29" s="16">
        <f>SUM(AG29*10)</f>
        <v>0</v>
      </c>
      <c r="AJ29" s="165"/>
      <c r="AK29" s="165"/>
      <c r="AL29" s="16">
        <f>SUM(AJ29*10)</f>
        <v>0</v>
      </c>
      <c r="AM29" s="16"/>
      <c r="AN29" s="17">
        <f>SUM(AM29*10)</f>
        <v>0</v>
      </c>
      <c r="AO29" s="166"/>
      <c r="AP29" s="165"/>
      <c r="AQ29" s="16">
        <f>SUM(AO29*10)</f>
        <v>0</v>
      </c>
      <c r="AR29" s="165"/>
      <c r="AS29" s="165"/>
      <c r="AT29" s="16">
        <f>SUM(AR29*10)</f>
        <v>0</v>
      </c>
      <c r="AU29" s="16"/>
      <c r="AV29" s="17">
        <f>SUM(AU29*10)</f>
        <v>0</v>
      </c>
      <c r="AW29" s="18" t="s">
        <v>78</v>
      </c>
      <c r="AX29" s="19">
        <f>IF(AW29="A1",30,IF(AW29="A2",20,""))</f>
        <v>20</v>
      </c>
      <c r="AY29" s="16"/>
      <c r="AZ29" s="19">
        <f>IF(AY29="A1",30,IF(AY29="A2",20,""))</f>
      </c>
      <c r="BA29" s="16"/>
      <c r="BB29" s="19">
        <f>IF(BA29="A1",30,IF(BA29="A2",20,""))</f>
      </c>
      <c r="BC29" s="16"/>
      <c r="BD29" s="26">
        <f>IF(BC29="A1",30,IF(BC29="A2",20,""))</f>
      </c>
      <c r="BE29" s="22">
        <f>SUM(H29,N29,Q29,W29,AC29,AF29,AI29,AL29,AN29,AQ29,AT29,AV29,AX29)</f>
        <v>41</v>
      </c>
      <c r="BF29" s="209">
        <f>SUM(BE29,BE30)</f>
        <v>145</v>
      </c>
      <c r="BG29" s="229" t="str">
        <f ca="1">IF(CELL("contenuto",$A29)="","",CELL("contenuto",$A29))</f>
        <v>ARDOR PADOVA</v>
      </c>
      <c r="BH29" s="15" t="s">
        <v>52</v>
      </c>
      <c r="BI29" s="18"/>
      <c r="BJ29" s="16"/>
      <c r="BK29" s="16">
        <f>SUM(BI29:BJ29)</f>
        <v>0</v>
      </c>
      <c r="BL29" s="16"/>
      <c r="BM29" s="16"/>
      <c r="BN29" s="16">
        <f>SUM(BL29:BM29)</f>
        <v>0</v>
      </c>
      <c r="BO29" s="16"/>
      <c r="BP29" s="16"/>
      <c r="BQ29" s="16">
        <f>SUM(BO29:BP29)</f>
        <v>0</v>
      </c>
      <c r="BR29" s="29"/>
      <c r="BS29" s="20"/>
      <c r="BT29" s="30"/>
      <c r="BU29" s="16">
        <f>SUM(BR29*2+BT29*2)</f>
        <v>0</v>
      </c>
      <c r="BV29" s="16"/>
      <c r="BW29" s="20"/>
      <c r="BX29" s="16"/>
      <c r="BY29" s="16">
        <f>SUM(BV29*2+BX29*2)</f>
        <v>0</v>
      </c>
      <c r="BZ29" s="16">
        <v>2</v>
      </c>
      <c r="CA29" s="20"/>
      <c r="CB29" s="16">
        <v>3</v>
      </c>
      <c r="CC29" s="17">
        <f>SUM(BZ29*2+CB29*2)</f>
        <v>10</v>
      </c>
      <c r="CD29" s="22">
        <f>SUM(BK29,BN29,BQ29,BU29,BY29,CC29)</f>
        <v>10</v>
      </c>
      <c r="CE29" s="195">
        <f>SUM(CD29,CD30)</f>
        <v>10</v>
      </c>
      <c r="CF29" s="196">
        <f>SUM(BF29,CE29)</f>
        <v>155</v>
      </c>
      <c r="CG29" s="229" t="str">
        <f ca="1">IF(CELL("contenuto",$A29)="","",CELL("contenuto",$A29))</f>
        <v>ARDOR PADOVA</v>
      </c>
      <c r="CH29" s="15" t="s">
        <v>52</v>
      </c>
      <c r="CI29" s="25"/>
      <c r="CJ29" s="19">
        <f>SUM(CI29*25)</f>
        <v>0</v>
      </c>
      <c r="CK29" s="19"/>
      <c r="CL29" s="26">
        <f>SUM(CK29*6)</f>
        <v>0</v>
      </c>
      <c r="CM29" s="25">
        <v>2</v>
      </c>
      <c r="CN29" s="19"/>
      <c r="CO29" s="19">
        <v>1</v>
      </c>
      <c r="CP29" s="19">
        <v>1</v>
      </c>
      <c r="CQ29" s="19"/>
      <c r="CR29" s="19"/>
      <c r="CS29" s="19">
        <f>SUM(CM29*3+CN29*6+CO29*10+CP29*15+CQ29*20+CR29*25)</f>
        <v>31</v>
      </c>
      <c r="CT29" s="19">
        <v>1</v>
      </c>
      <c r="CU29" s="19"/>
      <c r="CV29" s="19">
        <v>2</v>
      </c>
      <c r="CW29" s="19">
        <v>1</v>
      </c>
      <c r="CX29" s="19"/>
      <c r="CY29" s="19">
        <v>1</v>
      </c>
      <c r="CZ29" s="19">
        <f>SUM(CT29*3+CU29*6+CV29*10+CW29*15+CX29*20+CY29*25)</f>
        <v>63</v>
      </c>
      <c r="DA29" s="19"/>
      <c r="DB29" s="19"/>
      <c r="DC29" s="19"/>
      <c r="DD29" s="19"/>
      <c r="DE29" s="19"/>
      <c r="DF29" s="19"/>
      <c r="DG29" s="19">
        <f>SUM(DA29*3+DB29*6+DC29*10+DD29*15+DE29*20+DF29*25)</f>
        <v>0</v>
      </c>
      <c r="DH29" s="18"/>
      <c r="DI29" s="16"/>
      <c r="DJ29" s="16"/>
      <c r="DK29" s="16"/>
      <c r="DL29" s="16"/>
      <c r="DM29" s="16"/>
      <c r="DN29" s="16"/>
      <c r="DO29" s="17"/>
      <c r="DP29" s="27">
        <f t="shared" si="0"/>
        <v>94</v>
      </c>
      <c r="DQ29" s="195">
        <f>SUM(DP29,DP30)</f>
        <v>162</v>
      </c>
      <c r="DR29" s="199">
        <f>SUM(DQ29)</f>
        <v>162</v>
      </c>
      <c r="DS29" s="229" t="str">
        <f ca="1">IF(CELL("contenuto",$A29)="","",CELL("contenuto",$A29))</f>
        <v>ARDOR PADOVA</v>
      </c>
      <c r="DT29" s="231">
        <f>SUM(CF29,DR29)</f>
        <v>317</v>
      </c>
    </row>
    <row r="30" spans="1:124" ht="27.75" customHeight="1">
      <c r="A30" s="275"/>
      <c r="B30" s="15" t="s">
        <v>53</v>
      </c>
      <c r="C30" s="18">
        <v>15</v>
      </c>
      <c r="D30" s="16"/>
      <c r="E30" s="16"/>
      <c r="F30" s="16"/>
      <c r="G30" s="16"/>
      <c r="H30" s="19">
        <f>IF(C30=0,0,IF(C30&gt;10,1,11-C30*1))+IF(D30=0,0,IF(D30&gt;10,1,11-D30*1))+IF(E30=0,0,IF(E30&gt;10,1,11-E30*1))+IF(F30=0,0,IF(F30&gt;10,1,11-F30*1))+IF(G30=0,0,IF(G30&gt;10,1,11-G30*1))</f>
        <v>1</v>
      </c>
      <c r="I30" s="16">
        <v>7</v>
      </c>
      <c r="J30" s="16">
        <v>13</v>
      </c>
      <c r="K30" s="16"/>
      <c r="L30" s="16"/>
      <c r="M30" s="16"/>
      <c r="N30" s="19">
        <f>IF(I30=0,0,IF(I30&gt;10,1,11-I30*1))+IF(J30=0,0,IF(J30&gt;10,1,11-J30*1))+IF(K30=0,0,IF(K30&gt;10,1,11-K30*1))+IF(L30=0,0,IF(L30&gt;10,1,11-L30*1))+IF(M30=0,0,IF(M30&gt;10,1,11-M30*1))</f>
        <v>5</v>
      </c>
      <c r="O30" s="16"/>
      <c r="P30" s="16"/>
      <c r="Q30" s="26">
        <f>IF(O30=0,0,IF(O30&gt;10,1,11-O30*1))+IF(P30=0,0,IF(P30&gt;10,1,11-P30*1))</f>
        <v>0</v>
      </c>
      <c r="R30" s="18">
        <v>1</v>
      </c>
      <c r="S30" s="16"/>
      <c r="T30" s="16"/>
      <c r="U30" s="16"/>
      <c r="V30" s="16"/>
      <c r="W30" s="19">
        <f>IF(R30=0,0,IF(R30&gt;15,1,32-R30*2))+IF(S30=0,0,IF(S30&gt;15,1,32-S30*2))+IF(T30=0,0,IF(T30&gt;15,1,32-T30*2))+IF(U30=0,0,IF(U30&gt;15,1,32-U30*2))+IF(V30=0,0,IF(V30&gt;15,1,32-V30*2))</f>
        <v>30</v>
      </c>
      <c r="X30" s="16">
        <v>1</v>
      </c>
      <c r="Y30" s="16"/>
      <c r="Z30" s="16"/>
      <c r="AA30" s="16"/>
      <c r="AB30" s="16"/>
      <c r="AC30" s="19">
        <f>IF(X30=0,0,IF(X30&gt;15,1,32-X30*2))+IF(Y30=0,0,IF(Y30&gt;15,1,32-Y30*2))+IF(Z30=0,0,IF(Z30&gt;15,1,32-Z30*2))+IF(AA30=0,0,IF(AA30&gt;15,1,32-AA30*2))+IF(AB30=0,0,IF(AB30&gt;15,1,32-AB30*2))</f>
        <v>30</v>
      </c>
      <c r="AD30" s="16">
        <v>3</v>
      </c>
      <c r="AE30" s="16"/>
      <c r="AF30" s="26">
        <f>IF(AD30=0,0,IF(AD30&gt;15,1,32-AD30*2))+IF(AE30=0,0,IF(AE30&gt;15,1,32-AE30*2))</f>
        <v>26</v>
      </c>
      <c r="AG30" s="18"/>
      <c r="AH30" s="16"/>
      <c r="AI30" s="19">
        <f>IF(AG30=0,0,IF(AG30&gt;5,1,6-AG30*1))+IF(AH30=0,0,IF(AH30&gt;5,1,6-AH30*1))</f>
        <v>0</v>
      </c>
      <c r="AJ30" s="16"/>
      <c r="AK30" s="16"/>
      <c r="AL30" s="19">
        <f>IF(AJ30=0,0,IF(AJ30&gt;5,1,6-AJ30*1))+IF(AK30=0,0,IF(AK30&gt;5,1,6-AK30*1))</f>
        <v>0</v>
      </c>
      <c r="AM30" s="16"/>
      <c r="AN30" s="26">
        <f>IF(AM30=0,0,IF(AM30&gt;5,1,6-AM30*1))</f>
        <v>0</v>
      </c>
      <c r="AO30" s="18"/>
      <c r="AP30" s="16"/>
      <c r="AQ30" s="19">
        <f>IF(AO30=0,0,IF(AO30&gt;5,1,18-AO30*3))+IF(AP30=0,0,IF(AP30&gt;5,1,18-AP30*3))</f>
        <v>0</v>
      </c>
      <c r="AR30" s="16"/>
      <c r="AS30" s="16"/>
      <c r="AT30" s="19">
        <f>IF(AR30=0,0,IF(AR30&gt;5,1,18-AR30*3))+IF(AS30=0,0,IF(AS30&gt;5,1,18-AS30*3))</f>
        <v>0</v>
      </c>
      <c r="AU30" s="16"/>
      <c r="AV30" s="26">
        <f>IF(AU30=0,0,IF(AU30&gt;5,1,18-AU30*3))</f>
        <v>0</v>
      </c>
      <c r="AW30" s="18"/>
      <c r="AX30" s="19">
        <f>IF(AW30=0,0,IF(AW30&gt;10,1,IF(AW29="A1",33-AW30*3,22-AW30*2)))</f>
        <v>0</v>
      </c>
      <c r="AY30" s="16">
        <v>9</v>
      </c>
      <c r="AZ30" s="19">
        <f>IF(AY30=0,0,IF(AY30&gt;10,1,IF(AY29="A1",33-AY30*3,22-AY30*2)))</f>
        <v>4</v>
      </c>
      <c r="BA30" s="16">
        <v>9</v>
      </c>
      <c r="BB30" s="19">
        <f>IF(BA30=0,0,IF(BA30&gt;10,1,IF(BA29="A1",33-BA30*3,22-BA30*2)))</f>
        <v>4</v>
      </c>
      <c r="BC30" s="16">
        <v>9</v>
      </c>
      <c r="BD30" s="26">
        <f>IF(BC30=0,0,IF(BC30&gt;10,1,IF(BC29="A1",33-BC30*3,22-BC30*2)))</f>
        <v>4</v>
      </c>
      <c r="BE30" s="22">
        <f>SUM(H30,N30,Q30,W30,AC30,AF30,AI30,AL30,AN30,AQ30,AT30,AV30,AX30,AZ30,BB30,BD30)</f>
        <v>104</v>
      </c>
      <c r="BF30" s="209"/>
      <c r="BG30" s="276"/>
      <c r="BH30" s="15" t="s">
        <v>53</v>
      </c>
      <c r="BI30" s="18"/>
      <c r="BJ30" s="16"/>
      <c r="BK30" s="19">
        <f>IF(BI30=0,0,IF(BI30&gt;5,BI30,6-BI30*1))+IF(BJ30=0,0,IF(BJ30&gt;5,BJ30,6-BJ30*1))</f>
        <v>0</v>
      </c>
      <c r="BL30" s="19"/>
      <c r="BM30" s="19"/>
      <c r="BN30" s="19">
        <f>IF(BL30=0,0,IF(BL30&gt;5,BL30,6-BL30*1))+IF(BM30=0,0,IF(BM30&gt;5,BM30,6-BM30*1))</f>
        <v>0</v>
      </c>
      <c r="BO30" s="16"/>
      <c r="BP30" s="16"/>
      <c r="BQ30" s="19">
        <f>IF(BO30=0,0,IF(BO30&gt;5,BO30,6-BO30*1))+IF(BP30=0,0,IF(BP30&gt;5,BP30,6-BP30*1))</f>
        <v>0</v>
      </c>
      <c r="BR30" s="29"/>
      <c r="BS30" s="30"/>
      <c r="BT30" s="30"/>
      <c r="BU30" s="16">
        <f>SUM(BR30*5+BS30*3+BT30*1)</f>
        <v>0</v>
      </c>
      <c r="BV30" s="16"/>
      <c r="BW30" s="30"/>
      <c r="BX30" s="16"/>
      <c r="BY30" s="16">
        <f>SUM(BV30*5+BW30*3+BX30*1)</f>
        <v>0</v>
      </c>
      <c r="BZ30" s="16"/>
      <c r="CA30" s="30"/>
      <c r="CB30" s="16"/>
      <c r="CC30" s="17">
        <f>SUM(BZ30*5+CA30*3+CB30*1)</f>
        <v>0</v>
      </c>
      <c r="CD30" s="22">
        <f>SUM(BI30:BJ30,BL30:BM30,BO30:BP30,BR30:BT30,BV30:BX30,BZ30:CB30)</f>
        <v>0</v>
      </c>
      <c r="CE30" s="195"/>
      <c r="CF30" s="197"/>
      <c r="CG30" s="276"/>
      <c r="CH30" s="15" t="s">
        <v>53</v>
      </c>
      <c r="CI30" s="25"/>
      <c r="CJ30" s="19">
        <f>IF(CI30=0,0,IF(CI30&gt;10,1,44-CI30*4))</f>
        <v>0</v>
      </c>
      <c r="CK30" s="19"/>
      <c r="CL30" s="26">
        <f>IF(CK30=0,0,IF(CK30=6,1,IF(CK30&gt;6,CK30,12-CK30*2)))</f>
        <v>0</v>
      </c>
      <c r="CM30" s="25">
        <v>3</v>
      </c>
      <c r="CN30" s="19"/>
      <c r="CO30" s="19">
        <v>1</v>
      </c>
      <c r="CP30" s="19">
        <v>1</v>
      </c>
      <c r="CQ30" s="19"/>
      <c r="CR30" s="19"/>
      <c r="CS30" s="19">
        <f>IF(CM30=0,0,IF(CM30&gt;5,CM30,6-CM30*1))+IF(CN30=0,0,IF(CN30&gt;5,CN30,12-CN30*2))+IF(CO30=0,0,IF(CO30&gt;5,CO30,18-CO30*3))+IF(CP30=0,0,IF(CP30&gt;5,CP30,18-CP30*3))+IF(CQ30=0,0,IF(CQ30&gt;5,CQ30,24-CQ30*4))+IF(CR30=0,0,IF(CR30&gt;5,CR30,30-CR30*5))</f>
        <v>33</v>
      </c>
      <c r="CT30" s="19">
        <v>1</v>
      </c>
      <c r="CU30" s="19"/>
      <c r="CV30" s="58"/>
      <c r="CW30" s="19">
        <v>1</v>
      </c>
      <c r="CX30" s="19"/>
      <c r="CY30" s="19">
        <v>3</v>
      </c>
      <c r="CZ30" s="19">
        <f>IF(CT30=0,0,IF(CT30&gt;5,CT30,6-CT30*1))+IF(CU30=0,0,IF(CU30&gt;5,CU30,12-CU30*2))+IF(CV30=0,0,IF(CV30&gt;5,CV30,18-CV30*3))+IF(CW30=0,0,IF(CW30&gt;5,CW30,18-CW30*3))+IF(CX30=0,0,IF(CX30&gt;5,CX30,24-CX30*4))+IF(CY30=0,0,IF(CY30&gt;5,CY30,30-CY30*5))</f>
        <v>35</v>
      </c>
      <c r="DA30" s="19"/>
      <c r="DB30" s="19"/>
      <c r="DC30" s="19"/>
      <c r="DD30" s="19"/>
      <c r="DE30" s="19"/>
      <c r="DF30" s="19"/>
      <c r="DG30" s="19">
        <f>IF(DA30=0,0,IF(DA30&gt;5,DA30,6-DA30*1))+IF(DB30=0,0,IF(DB30&gt;5,DB30,12-DB30*2))+IF(DC30=0,0,IF(DC30&gt;5,DC30,18-DC30*3))+IF(DD30=0,0,IF(DD30&gt;5,DD30,18-DD30*3))+IF(DE30=0,0,IF(DE30&gt;5,DE30,24-DE30*4))+IF(DF30=0,0,IF(DF30&gt;5,DF30,30-DF30*5))</f>
        <v>0</v>
      </c>
      <c r="DH30" s="18"/>
      <c r="DI30" s="16"/>
      <c r="DJ30" s="16"/>
      <c r="DK30" s="16"/>
      <c r="DL30" s="16"/>
      <c r="DM30" s="16"/>
      <c r="DN30" s="16"/>
      <c r="DO30" s="17"/>
      <c r="DP30" s="27">
        <f t="shared" si="0"/>
        <v>68</v>
      </c>
      <c r="DQ30" s="195"/>
      <c r="DR30" s="200"/>
      <c r="DS30" s="276"/>
      <c r="DT30" s="231"/>
    </row>
    <row r="31" spans="1:124" ht="27.75" customHeight="1">
      <c r="A31" s="224" t="s">
        <v>79</v>
      </c>
      <c r="B31" s="15" t="s">
        <v>51</v>
      </c>
      <c r="C31" s="166">
        <v>1</v>
      </c>
      <c r="D31" s="165"/>
      <c r="E31" s="165"/>
      <c r="F31" s="165"/>
      <c r="G31" s="165"/>
      <c r="H31" s="16">
        <f>SUM(C31*2)</f>
        <v>2</v>
      </c>
      <c r="I31" s="165">
        <v>1</v>
      </c>
      <c r="J31" s="165"/>
      <c r="K31" s="165"/>
      <c r="L31" s="165"/>
      <c r="M31" s="165"/>
      <c r="N31" s="16">
        <f>SUM(I31*2)</f>
        <v>2</v>
      </c>
      <c r="O31" s="165"/>
      <c r="P31" s="165"/>
      <c r="Q31" s="17">
        <f>SUM(O31*2)</f>
        <v>0</v>
      </c>
      <c r="R31" s="166">
        <v>1</v>
      </c>
      <c r="S31" s="165"/>
      <c r="T31" s="165"/>
      <c r="U31" s="165"/>
      <c r="V31" s="165"/>
      <c r="W31" s="16">
        <f>SUM(R31*5)</f>
        <v>5</v>
      </c>
      <c r="X31" s="165">
        <v>1</v>
      </c>
      <c r="Y31" s="165"/>
      <c r="Z31" s="165"/>
      <c r="AA31" s="165"/>
      <c r="AB31" s="165"/>
      <c r="AC31" s="16">
        <f>SUM(X31*5)</f>
        <v>5</v>
      </c>
      <c r="AD31" s="165"/>
      <c r="AE31" s="165"/>
      <c r="AF31" s="17">
        <f>SUM(AD31*5)</f>
        <v>0</v>
      </c>
      <c r="AG31" s="166"/>
      <c r="AH31" s="165"/>
      <c r="AI31" s="16">
        <f>SUM(AG31*10)</f>
        <v>0</v>
      </c>
      <c r="AJ31" s="165"/>
      <c r="AK31" s="165"/>
      <c r="AL31" s="16">
        <f>SUM(AJ31*10)</f>
        <v>0</v>
      </c>
      <c r="AM31" s="16"/>
      <c r="AN31" s="17">
        <f>SUM(AM31*10)</f>
        <v>0</v>
      </c>
      <c r="AO31" s="166"/>
      <c r="AP31" s="165"/>
      <c r="AQ31" s="16">
        <f>SUM(AO31*10)</f>
        <v>0</v>
      </c>
      <c r="AR31" s="165"/>
      <c r="AS31" s="165"/>
      <c r="AT31" s="16">
        <f>SUM(AR31*10)</f>
        <v>0</v>
      </c>
      <c r="AU31" s="16"/>
      <c r="AV31" s="17">
        <f>SUM(AU31*10)</f>
        <v>0</v>
      </c>
      <c r="AW31" s="18"/>
      <c r="AX31" s="19">
        <f>IF(AW31="A1",30,IF(AW31="A2",20,""))</f>
      </c>
      <c r="AY31" s="16"/>
      <c r="AZ31" s="19">
        <f>IF(AY31="A1",30,IF(AY31="A2",20,""))</f>
      </c>
      <c r="BA31" s="16"/>
      <c r="BB31" s="19">
        <f>IF(BA31="A1",30,IF(BA31="A2",20,""))</f>
      </c>
      <c r="BC31" s="16"/>
      <c r="BD31" s="26">
        <f>IF(BC31="A1",30,IF(BC31="A2",20,""))</f>
      </c>
      <c r="BE31" s="22">
        <f>SUM(H31,N31,Q31,W31,AC31,AF31,AI31,AL31,AN31,AQ31,AT31,AV31,AX31)</f>
        <v>14</v>
      </c>
      <c r="BF31" s="209">
        <f>SUM(BE31,BE32)</f>
        <v>72</v>
      </c>
      <c r="BG31" s="229" t="str">
        <f ca="1">IF(CELL("contenuto",$A31)="","",CELL("contenuto",$A31))</f>
        <v>SPES MESTRE</v>
      </c>
      <c r="BH31" s="15" t="s">
        <v>52</v>
      </c>
      <c r="BI31" s="18">
        <v>2</v>
      </c>
      <c r="BJ31" s="16"/>
      <c r="BK31" s="16">
        <f>SUM(BI31:BJ31)</f>
        <v>2</v>
      </c>
      <c r="BL31" s="16">
        <v>2</v>
      </c>
      <c r="BM31" s="16"/>
      <c r="BN31" s="16">
        <f>SUM(BL31:BM31)</f>
        <v>2</v>
      </c>
      <c r="BO31" s="16"/>
      <c r="BP31" s="16"/>
      <c r="BQ31" s="16">
        <f>SUM(BO31:BP31)</f>
        <v>0</v>
      </c>
      <c r="BR31" s="29"/>
      <c r="BS31" s="20"/>
      <c r="BT31" s="30"/>
      <c r="BU31" s="16">
        <f>SUM(BR31*2+BT31*2)</f>
        <v>0</v>
      </c>
      <c r="BV31" s="16"/>
      <c r="BW31" s="20"/>
      <c r="BX31" s="16"/>
      <c r="BY31" s="16">
        <f>SUM(BV31*2+BX31*2)</f>
        <v>0</v>
      </c>
      <c r="BZ31" s="16"/>
      <c r="CA31" s="20"/>
      <c r="CB31" s="16"/>
      <c r="CC31" s="17">
        <f>SUM(BZ31*2+CB31*2)</f>
        <v>0</v>
      </c>
      <c r="CD31" s="22">
        <f>SUM(BK31,BN31,BQ31,BU31,BY31,CC31)</f>
        <v>4</v>
      </c>
      <c r="CE31" s="195">
        <f>SUM(CD31,CD32)</f>
        <v>4</v>
      </c>
      <c r="CF31" s="196">
        <f>SUM(BF31,CE31)</f>
        <v>76</v>
      </c>
      <c r="CG31" s="229" t="str">
        <f ca="1">IF(CELL("contenuto",$A31)="","",CELL("contenuto",$A31))</f>
        <v>SPES MESTRE</v>
      </c>
      <c r="CH31" s="15" t="s">
        <v>52</v>
      </c>
      <c r="CI31" s="25"/>
      <c r="CJ31" s="19">
        <f>SUM(CI31*25)</f>
        <v>0</v>
      </c>
      <c r="CK31" s="19"/>
      <c r="CL31" s="26">
        <f>SUM(CK31*6)</f>
        <v>0</v>
      </c>
      <c r="CM31" s="25">
        <v>1</v>
      </c>
      <c r="CN31" s="19">
        <v>2</v>
      </c>
      <c r="CO31" s="19"/>
      <c r="CP31" s="19">
        <v>2</v>
      </c>
      <c r="CQ31" s="19"/>
      <c r="CR31" s="19"/>
      <c r="CS31" s="19">
        <f>SUM(CM31*3+CN31*6+CO31*10+CP31*15+CQ31*20+CR31*25)</f>
        <v>45</v>
      </c>
      <c r="CT31" s="19">
        <v>1</v>
      </c>
      <c r="CU31" s="19">
        <v>2</v>
      </c>
      <c r="CV31" s="19">
        <v>0</v>
      </c>
      <c r="CW31" s="19">
        <v>2</v>
      </c>
      <c r="CX31" s="19"/>
      <c r="CY31" s="19"/>
      <c r="CZ31" s="19">
        <f>SUM(CT31*3+CU31*6+CV31*10+CW31*15+CX31*20+CY31*25)</f>
        <v>45</v>
      </c>
      <c r="DA31" s="19">
        <v>1</v>
      </c>
      <c r="DB31" s="19">
        <v>1</v>
      </c>
      <c r="DC31" s="19"/>
      <c r="DD31" s="19">
        <v>2</v>
      </c>
      <c r="DE31" s="19"/>
      <c r="DF31" s="19"/>
      <c r="DG31" s="19">
        <f>SUM(DA31*3+DB31*6+DC31*10+DD31*15+DE31*20+DF31*25)</f>
        <v>39</v>
      </c>
      <c r="DH31" s="18"/>
      <c r="DI31" s="16"/>
      <c r="DJ31" s="16"/>
      <c r="DK31" s="16"/>
      <c r="DL31" s="16"/>
      <c r="DM31" s="16"/>
      <c r="DN31" s="16"/>
      <c r="DO31" s="17"/>
      <c r="DP31" s="27">
        <f t="shared" si="0"/>
        <v>129</v>
      </c>
      <c r="DQ31" s="195">
        <f>SUM(DP31,DP32)</f>
        <v>146</v>
      </c>
      <c r="DR31" s="199">
        <f>SUM(DQ31)</f>
        <v>146</v>
      </c>
      <c r="DS31" s="229" t="str">
        <f ca="1">IF(CELL("contenuto",$A31)="","",CELL("contenuto",$A31))</f>
        <v>SPES MESTRE</v>
      </c>
      <c r="DT31" s="231">
        <f>SUM(CF31,DR31)</f>
        <v>222</v>
      </c>
    </row>
    <row r="32" spans="1:124" ht="27.75" customHeight="1">
      <c r="A32" s="275"/>
      <c r="B32" s="15" t="s">
        <v>53</v>
      </c>
      <c r="C32" s="18">
        <v>10</v>
      </c>
      <c r="D32" s="16"/>
      <c r="E32" s="16"/>
      <c r="F32" s="16"/>
      <c r="G32" s="16"/>
      <c r="H32" s="19">
        <f>IF(C32=0,0,IF(C32&gt;10,1,11-C32*1))+IF(D32=0,0,IF(D32&gt;10,1,11-D32*1))+IF(E32=0,0,IF(E32&gt;10,1,11-E32*1))+IF(F32=0,0,IF(F32&gt;10,1,11-F32*1))+IF(G32=0,0,IF(G32&gt;10,1,11-G32*1))</f>
        <v>1</v>
      </c>
      <c r="I32" s="16">
        <v>10</v>
      </c>
      <c r="J32" s="16"/>
      <c r="K32" s="16"/>
      <c r="L32" s="16"/>
      <c r="M32" s="16"/>
      <c r="N32" s="19">
        <f>IF(I32=0,0,IF(I32&gt;10,1,11-I32*1))+IF(J32=0,0,IF(J32&gt;10,1,11-J32*1))+IF(K32=0,0,IF(K32&gt;10,1,11-K32*1))+IF(L32=0,0,IF(L32&gt;10,1,11-L32*1))+IF(M32=0,0,IF(M32&gt;10,1,11-M32*1))</f>
        <v>1</v>
      </c>
      <c r="O32" s="16"/>
      <c r="P32" s="16"/>
      <c r="Q32" s="26">
        <f>IF(O32=0,0,IF(O32&gt;10,1,11-O32*1))+IF(P32=0,0,IF(P32&gt;10,1,11-P32*1))</f>
        <v>0</v>
      </c>
      <c r="R32" s="18">
        <v>2</v>
      </c>
      <c r="S32" s="16"/>
      <c r="T32" s="16"/>
      <c r="U32" s="16"/>
      <c r="V32" s="16"/>
      <c r="W32" s="19">
        <f>IF(R32=0,0,IF(R32&gt;15,1,32-R32*2))+IF(S32=0,0,IF(S32&gt;15,1,32-S32*2))+IF(T32=0,0,IF(T32&gt;15,1,32-T32*2))+IF(U32=0,0,IF(U32&gt;15,1,32-U32*2))+IF(V32=0,0,IF(V32&gt;15,1,32-V32*2))</f>
        <v>28</v>
      </c>
      <c r="X32" s="16">
        <v>2</v>
      </c>
      <c r="Y32" s="16"/>
      <c r="Z32" s="16"/>
      <c r="AA32" s="16"/>
      <c r="AB32" s="16"/>
      <c r="AC32" s="19">
        <f>IF(X32=0,0,IF(X32&gt;15,1,32-X32*2))+IF(Y32=0,0,IF(Y32&gt;15,1,32-Y32*2))+IF(Z32=0,0,IF(Z32&gt;15,1,32-Z32*2))+IF(AA32=0,0,IF(AA32&gt;15,1,32-AA32*2))+IF(AB32=0,0,IF(AB32&gt;15,1,32-AB32*2))</f>
        <v>28</v>
      </c>
      <c r="AD32" s="16"/>
      <c r="AE32" s="16"/>
      <c r="AF32" s="26">
        <f>IF(AD32=0,0,IF(AD32&gt;15,1,32-AD32*2))+IF(AE32=0,0,IF(AE32&gt;15,1,32-AE32*2))</f>
        <v>0</v>
      </c>
      <c r="AG32" s="18"/>
      <c r="AH32" s="16"/>
      <c r="AI32" s="19">
        <f>IF(AG32=0,0,IF(AG32&gt;5,1,6-AG32*1))+IF(AH32=0,0,IF(AH32&gt;5,1,6-AH32*1))</f>
        <v>0</v>
      </c>
      <c r="AJ32" s="16"/>
      <c r="AK32" s="16"/>
      <c r="AL32" s="19">
        <f>IF(AJ32=0,0,IF(AJ32&gt;5,1,6-AJ32*1))+IF(AK32=0,0,IF(AK32&gt;5,1,6-AK32*1))</f>
        <v>0</v>
      </c>
      <c r="AM32" s="16"/>
      <c r="AN32" s="26">
        <f>IF(AM32=0,0,IF(AM32&gt;5,1,6-AM32*1))</f>
        <v>0</v>
      </c>
      <c r="AO32" s="18"/>
      <c r="AP32" s="16"/>
      <c r="AQ32" s="19">
        <f>IF(AO32=0,0,IF(AO32&gt;5,1,18-AO32*3))+IF(AP32=0,0,IF(AP32&gt;5,1,18-AP32*3))</f>
        <v>0</v>
      </c>
      <c r="AR32" s="16"/>
      <c r="AS32" s="16"/>
      <c r="AT32" s="19">
        <f>IF(AR32=0,0,IF(AR32&gt;5,1,18-AR32*3))+IF(AS32=0,0,IF(AS32&gt;5,1,18-AS32*3))</f>
        <v>0</v>
      </c>
      <c r="AU32" s="16"/>
      <c r="AV32" s="26">
        <f>IF(AU32=0,0,IF(AU32&gt;5,1,18-AU32*3))</f>
        <v>0</v>
      </c>
      <c r="AW32" s="18"/>
      <c r="AX32" s="19">
        <f>IF(AW32=0,0,IF(AW32&gt;10,1,IF(AW31="A1",33-AW32*3,22-AW32*2)))</f>
        <v>0</v>
      </c>
      <c r="AY32" s="16"/>
      <c r="AZ32" s="19">
        <f>IF(AY32=0,0,IF(AY32&gt;10,1,IF(AY31="A1",33-AY32*3,22-AY32*2)))</f>
        <v>0</v>
      </c>
      <c r="BA32" s="16"/>
      <c r="BB32" s="19">
        <f>IF(BA32=0,0,IF(BA32&gt;10,1,IF(BA31="A1",33-BA32*3,22-BA32*2)))</f>
        <v>0</v>
      </c>
      <c r="BC32" s="16"/>
      <c r="BD32" s="26">
        <f>IF(BC32=0,0,IF(BC32&gt;10,1,IF(BC31="A1",33-BC32*3,22-BC32*2)))</f>
        <v>0</v>
      </c>
      <c r="BE32" s="22">
        <f>SUM(H32,N32,Q32,W32,AC32,AF32,AI32,AL32,AN32,AQ32,AT32,AV32,AX32,AZ32,BB32,BD32)</f>
        <v>58</v>
      </c>
      <c r="BF32" s="209"/>
      <c r="BG32" s="276"/>
      <c r="BH32" s="15" t="s">
        <v>53</v>
      </c>
      <c r="BI32" s="18"/>
      <c r="BJ32" s="16"/>
      <c r="BK32" s="19">
        <f>IF(BI32=0,0,IF(BI32&gt;5,BI32,6-BI32*1))+IF(BJ32=0,0,IF(BJ32&gt;5,BJ32,6-BJ32*1))</f>
        <v>0</v>
      </c>
      <c r="BL32" s="19"/>
      <c r="BM32" s="19"/>
      <c r="BN32" s="19">
        <f>IF(BL32=0,0,IF(BL32&gt;5,BL32,6-BL32*1))+IF(BM32=0,0,IF(BM32&gt;5,BM32,6-BM32*1))</f>
        <v>0</v>
      </c>
      <c r="BO32" s="16"/>
      <c r="BP32" s="16"/>
      <c r="BQ32" s="19">
        <f>IF(BO32=0,0,IF(BO32&gt;5,BO32,6-BO32*1))+IF(BP32=0,0,IF(BP32&gt;5,BP32,6-BP32*1))</f>
        <v>0</v>
      </c>
      <c r="BR32" s="29"/>
      <c r="BS32" s="30"/>
      <c r="BT32" s="30"/>
      <c r="BU32" s="16">
        <f>SUM(BR32*5+BS32*3+BT32*1)</f>
        <v>0</v>
      </c>
      <c r="BV32" s="16"/>
      <c r="BW32" s="30"/>
      <c r="BX32" s="16"/>
      <c r="BY32" s="16">
        <f>SUM(BV32*5+BW32*3+BX32*1)</f>
        <v>0</v>
      </c>
      <c r="BZ32" s="16"/>
      <c r="CA32" s="30"/>
      <c r="CB32" s="16"/>
      <c r="CC32" s="17">
        <f>SUM(BZ32*5+CA32*3+CB32*1)</f>
        <v>0</v>
      </c>
      <c r="CD32" s="22">
        <f>SUM(BI32:BJ32,BL32:BM32,BO32:BP32,BR32:BT32,BV32:BX32,BZ32:CB32)</f>
        <v>0</v>
      </c>
      <c r="CE32" s="195"/>
      <c r="CF32" s="197"/>
      <c r="CG32" s="276"/>
      <c r="CH32" s="15" t="s">
        <v>53</v>
      </c>
      <c r="CI32" s="25"/>
      <c r="CJ32" s="19">
        <f>IF(CI32=0,0,IF(CI32&gt;10,1,44-CI32*4))</f>
        <v>0</v>
      </c>
      <c r="CK32" s="19"/>
      <c r="CL32" s="26">
        <f>IF(CK32=0,0,IF(CK32=6,1,IF(CK32&gt;6,CK32,12-CK32*2)))</f>
        <v>0</v>
      </c>
      <c r="CM32" s="25"/>
      <c r="CN32" s="19">
        <v>3</v>
      </c>
      <c r="CO32" s="19"/>
      <c r="CP32" s="58"/>
      <c r="CQ32" s="19"/>
      <c r="CR32" s="19"/>
      <c r="CS32" s="19">
        <f>IF(CM32=0,0,IF(CM32&gt;5,CM32,6-CM32*1))+IF(CN32=0,0,IF(CN32&gt;5,CN32,12-CN32*2))+IF(CO32=0,0,IF(CO32&gt;5,CO32,18-CO32*3))+IF(CP32=0,0,IF(CP32&gt;5,CP32,18-CP32*3))+IF(CQ32=0,0,IF(CQ32&gt;5,CQ32,24-CQ32*4))+IF(CR32=0,0,IF(CR32&gt;5,CR32,30-CR32*5))</f>
        <v>6</v>
      </c>
      <c r="CT32" s="19">
        <v>5</v>
      </c>
      <c r="CU32" s="19">
        <v>1</v>
      </c>
      <c r="CV32" s="19"/>
      <c r="CW32" s="58"/>
      <c r="CX32" s="19"/>
      <c r="CY32" s="19"/>
      <c r="CZ32" s="19">
        <f>IF(CT32=0,0,IF(CT32&gt;5,CT32,6-CT32*1))+IF(CU32=0,0,IF(CU32&gt;5,CU32,12-CU32*2))+IF(CV32=0,0,IF(CV32&gt;5,CV32,18-CV32*3))+IF(CW32=0,0,IF(CW32&gt;5,CW32,18-CW32*3))+IF(CX32=0,0,IF(CX32&gt;5,CX32,24-CX32*4))+IF(CY32=0,0,IF(CY32&gt;5,CY32,30-CY32*5))</f>
        <v>11</v>
      </c>
      <c r="DA32" s="19"/>
      <c r="DB32" s="19"/>
      <c r="DC32" s="19"/>
      <c r="DD32" s="19"/>
      <c r="DE32" s="19"/>
      <c r="DF32" s="19"/>
      <c r="DG32" s="19">
        <f>IF(DA32=0,0,IF(DA32&gt;5,DA32,6-DA32*1))+IF(DB32=0,0,IF(DB32&gt;5,DB32,12-DB32*2))+IF(DC32=0,0,IF(DC32&gt;5,DC32,18-DC32*3))+IF(DD32=0,0,IF(DD32&gt;5,DD32,18-DD32*3))+IF(DE32=0,0,IF(DE32&gt;5,DE32,24-DE32*4))+IF(DF32=0,0,IF(DF32&gt;5,DF32,30-DF32*5))</f>
        <v>0</v>
      </c>
      <c r="DH32" s="18"/>
      <c r="DI32" s="16"/>
      <c r="DJ32" s="16"/>
      <c r="DK32" s="16"/>
      <c r="DL32" s="16"/>
      <c r="DM32" s="16"/>
      <c r="DN32" s="16"/>
      <c r="DO32" s="17"/>
      <c r="DP32" s="27">
        <f t="shared" si="0"/>
        <v>17</v>
      </c>
      <c r="DQ32" s="195"/>
      <c r="DR32" s="200"/>
      <c r="DS32" s="276"/>
      <c r="DT32" s="231"/>
    </row>
    <row r="33" spans="1:124" ht="27.75" customHeight="1">
      <c r="A33" s="224" t="s">
        <v>80</v>
      </c>
      <c r="B33" s="15" t="s">
        <v>51</v>
      </c>
      <c r="C33" s="166">
        <v>2</v>
      </c>
      <c r="D33" s="165"/>
      <c r="E33" s="165"/>
      <c r="F33" s="165"/>
      <c r="G33" s="165"/>
      <c r="H33" s="16">
        <f>SUM(C33*2)</f>
        <v>4</v>
      </c>
      <c r="I33" s="165">
        <v>1</v>
      </c>
      <c r="J33" s="165"/>
      <c r="K33" s="165"/>
      <c r="L33" s="165"/>
      <c r="M33" s="165"/>
      <c r="N33" s="16">
        <f>SUM(I33*2)</f>
        <v>2</v>
      </c>
      <c r="O33" s="165"/>
      <c r="P33" s="165"/>
      <c r="Q33" s="17">
        <f>SUM(O33*2)</f>
        <v>0</v>
      </c>
      <c r="R33" s="166">
        <v>1</v>
      </c>
      <c r="S33" s="165"/>
      <c r="T33" s="165"/>
      <c r="U33" s="165"/>
      <c r="V33" s="165"/>
      <c r="W33" s="16">
        <f>SUM(R33*5)</f>
        <v>5</v>
      </c>
      <c r="X33" s="165">
        <v>1</v>
      </c>
      <c r="Y33" s="165"/>
      <c r="Z33" s="165"/>
      <c r="AA33" s="165"/>
      <c r="AB33" s="165"/>
      <c r="AC33" s="16">
        <f>SUM(X33*5)</f>
        <v>5</v>
      </c>
      <c r="AD33" s="165"/>
      <c r="AE33" s="165"/>
      <c r="AF33" s="17">
        <f>SUM(AD33*5)</f>
        <v>0</v>
      </c>
      <c r="AG33" s="166"/>
      <c r="AH33" s="165"/>
      <c r="AI33" s="16">
        <f>SUM(AG33*10)</f>
        <v>0</v>
      </c>
      <c r="AJ33" s="165"/>
      <c r="AK33" s="165"/>
      <c r="AL33" s="16">
        <f>SUM(AJ33*10)</f>
        <v>0</v>
      </c>
      <c r="AM33" s="16"/>
      <c r="AN33" s="17">
        <f>SUM(AM33*10)</f>
        <v>0</v>
      </c>
      <c r="AO33" s="166"/>
      <c r="AP33" s="165"/>
      <c r="AQ33" s="16">
        <f>SUM(AO33*10)</f>
        <v>0</v>
      </c>
      <c r="AR33" s="165"/>
      <c r="AS33" s="165"/>
      <c r="AT33" s="16">
        <f>SUM(AR33*10)</f>
        <v>0</v>
      </c>
      <c r="AU33" s="16"/>
      <c r="AV33" s="17">
        <f>SUM(AU33*10)</f>
        <v>0</v>
      </c>
      <c r="AW33" s="18"/>
      <c r="AX33" s="19">
        <f>IF(AW33="A1",30,IF(AW33="A2",20,""))</f>
      </c>
      <c r="AY33" s="16"/>
      <c r="AZ33" s="19">
        <f>IF(AY33="A1",30,IF(AY33="A2",20,""))</f>
      </c>
      <c r="BA33" s="16"/>
      <c r="BB33" s="19">
        <f>IF(BA33="A1",30,IF(BA33="A2",20,""))</f>
      </c>
      <c r="BC33" s="16"/>
      <c r="BD33" s="26">
        <f>IF(BC33="A1",30,IF(BC33="A2",20,""))</f>
      </c>
      <c r="BE33" s="22">
        <f>SUM(H33,N33,Q33,W33,AC33,AF33,AI33,AL33,AN33,AQ33,AT33,AV33,AX33)</f>
        <v>16</v>
      </c>
      <c r="BF33" s="209">
        <f>SUM(BE33,BE34)</f>
        <v>53</v>
      </c>
      <c r="BG33" s="229" t="str">
        <f ca="1">IF(CELL("contenuto",$A33)="","",CELL("contenuto",$A33))</f>
        <v>ARCHEA</v>
      </c>
      <c r="BH33" s="15" t="s">
        <v>52</v>
      </c>
      <c r="BI33" s="18"/>
      <c r="BJ33" s="16"/>
      <c r="BK33" s="16">
        <f>SUM(BI33:BJ33)</f>
        <v>0</v>
      </c>
      <c r="BL33" s="16"/>
      <c r="BM33" s="16"/>
      <c r="BN33" s="16">
        <f>SUM(BL33:BM33)</f>
        <v>0</v>
      </c>
      <c r="BO33" s="16"/>
      <c r="BP33" s="16"/>
      <c r="BQ33" s="16">
        <f>SUM(BO33:BP33)</f>
        <v>0</v>
      </c>
      <c r="BR33" s="29"/>
      <c r="BS33" s="20"/>
      <c r="BT33" s="30"/>
      <c r="BU33" s="16">
        <f>SUM(BR33*2+BT33*2)</f>
        <v>0</v>
      </c>
      <c r="BV33" s="16"/>
      <c r="BW33" s="20"/>
      <c r="BX33" s="16"/>
      <c r="BY33" s="16">
        <f>SUM(BV33*2+BX33*2)</f>
        <v>0</v>
      </c>
      <c r="BZ33" s="16"/>
      <c r="CA33" s="20"/>
      <c r="CB33" s="16"/>
      <c r="CC33" s="17">
        <f>SUM(BZ33*2+CB33*2)</f>
        <v>0</v>
      </c>
      <c r="CD33" s="22">
        <f>SUM(BK33,BN33,BQ33,BU33,BY33,CC33)</f>
        <v>0</v>
      </c>
      <c r="CE33" s="195">
        <f>SUM(CD33,CD34)</f>
        <v>0</v>
      </c>
      <c r="CF33" s="196">
        <f>SUM(BF33,CE33)</f>
        <v>53</v>
      </c>
      <c r="CG33" s="229" t="str">
        <f ca="1">IF(CELL("contenuto",$A33)="","",CELL("contenuto",$A33))</f>
        <v>ARCHEA</v>
      </c>
      <c r="CH33" s="15" t="s">
        <v>52</v>
      </c>
      <c r="CI33" s="25"/>
      <c r="CJ33" s="19">
        <f>SUM(CI33*25)</f>
        <v>0</v>
      </c>
      <c r="CK33" s="19"/>
      <c r="CL33" s="26">
        <f>SUM(CK33*6)</f>
        <v>0</v>
      </c>
      <c r="CM33" s="25">
        <v>1</v>
      </c>
      <c r="CN33" s="19"/>
      <c r="CO33" s="19"/>
      <c r="CP33" s="19"/>
      <c r="CQ33" s="19"/>
      <c r="CR33" s="19"/>
      <c r="CS33" s="19">
        <f>SUM(CM33*3+CN33*6+CO33*10+CP33*15+CQ33*20+CR33*25)</f>
        <v>3</v>
      </c>
      <c r="CT33" s="19">
        <v>1</v>
      </c>
      <c r="CU33" s="19"/>
      <c r="CV33" s="19"/>
      <c r="CW33" s="19"/>
      <c r="CX33" s="19"/>
      <c r="CY33" s="19"/>
      <c r="CZ33" s="19">
        <f>SUM(CT33*3+CU33*6+CV33*10+CW33*15+CX33*20+CY33*25)</f>
        <v>3</v>
      </c>
      <c r="DA33" s="19"/>
      <c r="DB33" s="19"/>
      <c r="DC33" s="19"/>
      <c r="DD33" s="19"/>
      <c r="DE33" s="19"/>
      <c r="DF33" s="19"/>
      <c r="DG33" s="19">
        <f>SUM(DA33*3+DB33*6+DC33*10+DD33*15+DE33*20+DF33*25)</f>
        <v>0</v>
      </c>
      <c r="DH33" s="18"/>
      <c r="DI33" s="16"/>
      <c r="DJ33" s="16"/>
      <c r="DK33" s="16"/>
      <c r="DL33" s="16"/>
      <c r="DM33" s="16"/>
      <c r="DN33" s="16"/>
      <c r="DO33" s="17"/>
      <c r="DP33" s="27">
        <f t="shared" si="0"/>
        <v>6</v>
      </c>
      <c r="DQ33" s="195">
        <f>SUM(DP33,DP34)</f>
        <v>6</v>
      </c>
      <c r="DR33" s="199">
        <f>SUM(DQ33)</f>
        <v>6</v>
      </c>
      <c r="DS33" s="229" t="str">
        <f ca="1">IF(CELL("contenuto",$A33)="","",CELL("contenuto",$A33))</f>
        <v>ARCHEA</v>
      </c>
      <c r="DT33" s="231">
        <f>SUM(CF33,DR33)</f>
        <v>59</v>
      </c>
    </row>
    <row r="34" spans="1:124" ht="27.75" customHeight="1">
      <c r="A34" s="275"/>
      <c r="B34" s="15" t="s">
        <v>53</v>
      </c>
      <c r="C34" s="18">
        <v>33</v>
      </c>
      <c r="D34" s="16">
        <v>35</v>
      </c>
      <c r="E34" s="16"/>
      <c r="F34" s="16"/>
      <c r="G34" s="16"/>
      <c r="H34" s="19">
        <f>IF(C34=0,0,IF(C34&gt;10,1,11-C34*1))+IF(D34=0,0,IF(D34&gt;10,1,11-D34*1))+IF(E34=0,0,IF(E34&gt;10,1,11-E34*1))+IF(F34=0,0,IF(F34&gt;10,1,11-F34*1))+IF(G34=0,0,IF(G34&gt;10,1,11-G34*1))</f>
        <v>2</v>
      </c>
      <c r="I34" s="16">
        <v>34</v>
      </c>
      <c r="J34" s="16"/>
      <c r="K34" s="16"/>
      <c r="L34" s="16"/>
      <c r="M34" s="16"/>
      <c r="N34" s="19">
        <f>IF(I34=0,0,IF(I34&gt;10,1,11-I34*1))+IF(J34=0,0,IF(J34&gt;10,1,11-J34*1))+IF(K34=0,0,IF(K34&gt;10,1,11-K34*1))+IF(L34=0,0,IF(L34&gt;10,1,11-L34*1))+IF(M34=0,0,IF(M34&gt;10,1,11-M34*1))</f>
        <v>1</v>
      </c>
      <c r="O34" s="16"/>
      <c r="P34" s="16"/>
      <c r="Q34" s="26">
        <f>IF(O34=0,0,IF(O34&gt;10,1,11-O34*1))+IF(P34=0,0,IF(P34&gt;10,1,11-P34*1))</f>
        <v>0</v>
      </c>
      <c r="R34" s="18">
        <v>6</v>
      </c>
      <c r="S34" s="16"/>
      <c r="T34" s="16"/>
      <c r="U34" s="16"/>
      <c r="V34" s="16"/>
      <c r="W34" s="19">
        <f>IF(R34=0,0,IF(R34&gt;15,1,32-R34*2))+IF(S34=0,0,IF(S34&gt;15,1,32-S34*2))+IF(T34=0,0,IF(T34&gt;15,1,32-T34*2))+IF(U34=0,0,IF(U34&gt;15,1,32-U34*2))+IF(V34=0,0,IF(V34&gt;15,1,32-V34*2))</f>
        <v>20</v>
      </c>
      <c r="X34" s="16">
        <v>9</v>
      </c>
      <c r="Y34" s="16"/>
      <c r="Z34" s="16"/>
      <c r="AA34" s="16"/>
      <c r="AB34" s="16"/>
      <c r="AC34" s="19">
        <f>IF(X34=0,0,IF(X34&gt;15,1,32-X34*2))+IF(Y34=0,0,IF(Y34&gt;15,1,32-Y34*2))+IF(Z34=0,0,IF(Z34&gt;15,1,32-Z34*2))+IF(AA34=0,0,IF(AA34&gt;15,1,32-AA34*2))+IF(AB34=0,0,IF(AB34&gt;15,1,32-AB34*2))</f>
        <v>14</v>
      </c>
      <c r="AD34" s="16"/>
      <c r="AE34" s="16"/>
      <c r="AF34" s="26">
        <f>IF(AD34=0,0,IF(AD34&gt;15,1,32-AD34*2))+IF(AE34=0,0,IF(AE34&gt;15,1,32-AE34*2))</f>
        <v>0</v>
      </c>
      <c r="AG34" s="18"/>
      <c r="AH34" s="16"/>
      <c r="AI34" s="19">
        <f>IF(AG34=0,0,IF(AG34&gt;5,1,6-AG34*1))+IF(AH34=0,0,IF(AH34&gt;5,1,6-AH34*1))</f>
        <v>0</v>
      </c>
      <c r="AJ34" s="16"/>
      <c r="AK34" s="16"/>
      <c r="AL34" s="19">
        <f>IF(AJ34=0,0,IF(AJ34&gt;5,1,6-AJ34*1))+IF(AK34=0,0,IF(AK34&gt;5,1,6-AK34*1))</f>
        <v>0</v>
      </c>
      <c r="AM34" s="16"/>
      <c r="AN34" s="26">
        <f>IF(AM34=0,0,IF(AM34&gt;5,1,6-AM34*1))</f>
        <v>0</v>
      </c>
      <c r="AO34" s="18"/>
      <c r="AP34" s="16"/>
      <c r="AQ34" s="19">
        <f>IF(AO34=0,0,IF(AO34&gt;5,1,18-AO34*3))+IF(AP34=0,0,IF(AP34&gt;5,1,18-AP34*3))</f>
        <v>0</v>
      </c>
      <c r="AR34" s="16"/>
      <c r="AS34" s="16"/>
      <c r="AT34" s="19">
        <f>IF(AR34=0,0,IF(AR34&gt;5,1,18-AR34*3))+IF(AS34=0,0,IF(AS34&gt;5,1,18-AS34*3))</f>
        <v>0</v>
      </c>
      <c r="AU34" s="16"/>
      <c r="AV34" s="26">
        <f>IF(AU34=0,0,IF(AU34&gt;5,1,18-AU34*3))</f>
        <v>0</v>
      </c>
      <c r="AW34" s="18"/>
      <c r="AX34" s="19">
        <f>IF(AW34=0,0,IF(AW34&gt;10,1,IF(AW33="A1",33-AW34*3,22-AW34*2)))</f>
        <v>0</v>
      </c>
      <c r="AY34" s="16"/>
      <c r="AZ34" s="19">
        <f>IF(AY34=0,0,IF(AY34&gt;10,1,IF(AY33="A1",33-AY34*3,22-AY34*2)))</f>
        <v>0</v>
      </c>
      <c r="BA34" s="16"/>
      <c r="BB34" s="19">
        <f>IF(BA34=0,0,IF(BA34&gt;10,1,IF(BA33="A1",33-BA34*3,22-BA34*2)))</f>
        <v>0</v>
      </c>
      <c r="BC34" s="16"/>
      <c r="BD34" s="26">
        <f>IF(BC34=0,0,IF(BC34&gt;10,1,IF(BC33="A1",33-BC34*3,22-BC34*2)))</f>
        <v>0</v>
      </c>
      <c r="BE34" s="22">
        <f>SUM(H34,N34,Q34,W34,AC34,AF34,AI34,AL34,AN34,AQ34,AT34,AV34,AX34,AZ34,BB34,BD34)</f>
        <v>37</v>
      </c>
      <c r="BF34" s="209"/>
      <c r="BG34" s="276"/>
      <c r="BH34" s="15" t="s">
        <v>53</v>
      </c>
      <c r="BI34" s="18"/>
      <c r="BJ34" s="16"/>
      <c r="BK34" s="19">
        <f>IF(BI34=0,0,IF(BI34&gt;5,BI34,6-BI34*1))+IF(BJ34=0,0,IF(BJ34&gt;5,BJ34,6-BJ34*1))</f>
        <v>0</v>
      </c>
      <c r="BL34" s="19"/>
      <c r="BM34" s="19"/>
      <c r="BN34" s="19">
        <f>IF(BL34=0,0,IF(BL34&gt;5,BL34,6-BL34*1))+IF(BM34=0,0,IF(BM34&gt;5,BM34,6-BM34*1))</f>
        <v>0</v>
      </c>
      <c r="BO34" s="16"/>
      <c r="BP34" s="16"/>
      <c r="BQ34" s="19">
        <f>IF(BO34=0,0,IF(BO34&gt;5,BO34,6-BO34*1))+IF(BP34=0,0,IF(BP34&gt;5,BP34,6-BP34*1))</f>
        <v>0</v>
      </c>
      <c r="BR34" s="29"/>
      <c r="BS34" s="30"/>
      <c r="BT34" s="30"/>
      <c r="BU34" s="16">
        <f>SUM(BR34*5+BS34*3+BT34*1)</f>
        <v>0</v>
      </c>
      <c r="BV34" s="16"/>
      <c r="BW34" s="30"/>
      <c r="BX34" s="16"/>
      <c r="BY34" s="16">
        <f>SUM(BV34*5+BW34*3+BX34*1)</f>
        <v>0</v>
      </c>
      <c r="BZ34" s="16"/>
      <c r="CA34" s="30"/>
      <c r="CB34" s="16"/>
      <c r="CC34" s="17">
        <f>SUM(BZ34*5+CA34*3+CB34*1)</f>
        <v>0</v>
      </c>
      <c r="CD34" s="22">
        <f>SUM(BI34:BJ34,BL34:BM34,BO34:BP34,BR34:BT34,BV34:BX34,BZ34:CB34)</f>
        <v>0</v>
      </c>
      <c r="CE34" s="195"/>
      <c r="CF34" s="197"/>
      <c r="CG34" s="276"/>
      <c r="CH34" s="15" t="s">
        <v>53</v>
      </c>
      <c r="CI34" s="25"/>
      <c r="CJ34" s="19">
        <f>IF(CI34=0,0,IF(CI34&gt;10,1,44-CI34*4))</f>
        <v>0</v>
      </c>
      <c r="CK34" s="19"/>
      <c r="CL34" s="26">
        <f>IF(CK34=0,0,IF(CK34=6,1,IF(CK34&gt;6,CK34,12-CK34*2)))</f>
        <v>0</v>
      </c>
      <c r="CM34" s="25"/>
      <c r="CN34" s="19"/>
      <c r="CO34" s="19"/>
      <c r="CP34" s="19"/>
      <c r="CQ34" s="19"/>
      <c r="CR34" s="19"/>
      <c r="CS34" s="19">
        <f>IF(CM34=0,0,IF(CM34&gt;5,CM34,6-CM34*1))+IF(CN34=0,0,IF(CN34&gt;5,CN34,12-CN34*2))+IF(CO34=0,0,IF(CO34&gt;5,CO34,18-CO34*3))+IF(CP34=0,0,IF(CP34&gt;5,CP34,18-CP34*3))+IF(CQ34=0,0,IF(CQ34&gt;5,CQ34,24-CQ34*4))+IF(CR34=0,0,IF(CR34&gt;5,CR34,30-CR34*5))</f>
        <v>0</v>
      </c>
      <c r="CT34" s="19"/>
      <c r="CU34" s="19"/>
      <c r="CV34" s="19"/>
      <c r="CW34" s="19"/>
      <c r="CX34" s="19"/>
      <c r="CY34" s="19"/>
      <c r="CZ34" s="19">
        <f>IF(CT34=0,0,IF(CT34&gt;5,CT34,6-CT34*1))+IF(CU34=0,0,IF(CU34&gt;5,CU34,12-CU34*2))+IF(CV34=0,0,IF(CV34&gt;5,CV34,18-CV34*3))+IF(CW34=0,0,IF(CW34&gt;5,CW34,18-CW34*3))+IF(CX34=0,0,IF(CX34&gt;5,CX34,24-CX34*4))+IF(CY34=0,0,IF(CY34&gt;5,CY34,30-CY34*5))</f>
        <v>0</v>
      </c>
      <c r="DA34" s="19"/>
      <c r="DB34" s="19"/>
      <c r="DC34" s="19"/>
      <c r="DD34" s="19"/>
      <c r="DE34" s="19"/>
      <c r="DF34" s="19"/>
      <c r="DG34" s="19">
        <f>IF(DA34=0,0,IF(DA34&gt;5,DA34,6-DA34*1))+IF(DB34=0,0,IF(DB34&gt;5,DB34,12-DB34*2))+IF(DC34=0,0,IF(DC34&gt;5,DC34,18-DC34*3))+IF(DD34=0,0,IF(DD34&gt;5,DD34,18-DD34*3))+IF(DE34=0,0,IF(DE34&gt;5,DE34,24-DE34*4))+IF(DF34=0,0,IF(DF34&gt;5,DF34,30-DF34*5))</f>
        <v>0</v>
      </c>
      <c r="DH34" s="18"/>
      <c r="DI34" s="16"/>
      <c r="DJ34" s="16"/>
      <c r="DK34" s="16"/>
      <c r="DL34" s="16"/>
      <c r="DM34" s="16"/>
      <c r="DN34" s="16"/>
      <c r="DO34" s="17"/>
      <c r="DP34" s="27">
        <f t="shared" si="0"/>
        <v>0</v>
      </c>
      <c r="DQ34" s="195"/>
      <c r="DR34" s="200"/>
      <c r="DS34" s="276"/>
      <c r="DT34" s="231"/>
    </row>
    <row r="35" spans="1:124" ht="27.75" customHeight="1">
      <c r="A35" s="224" t="s">
        <v>81</v>
      </c>
      <c r="B35" s="15" t="s">
        <v>51</v>
      </c>
      <c r="C35" s="166">
        <v>3</v>
      </c>
      <c r="D35" s="165"/>
      <c r="E35" s="165"/>
      <c r="F35" s="165"/>
      <c r="G35" s="165"/>
      <c r="H35" s="16">
        <f>SUM(C35*2)</f>
        <v>6</v>
      </c>
      <c r="I35" s="165">
        <v>3</v>
      </c>
      <c r="J35" s="165"/>
      <c r="K35" s="165"/>
      <c r="L35" s="165"/>
      <c r="M35" s="165"/>
      <c r="N35" s="16">
        <f>SUM(I35*2)</f>
        <v>6</v>
      </c>
      <c r="O35" s="165"/>
      <c r="P35" s="165"/>
      <c r="Q35" s="17">
        <f>SUM(O35*2)</f>
        <v>0</v>
      </c>
      <c r="R35" s="166">
        <v>1</v>
      </c>
      <c r="S35" s="165"/>
      <c r="T35" s="165"/>
      <c r="U35" s="165"/>
      <c r="V35" s="165"/>
      <c r="W35" s="16">
        <f>SUM(R35*5)</f>
        <v>5</v>
      </c>
      <c r="X35" s="165">
        <v>1</v>
      </c>
      <c r="Y35" s="165"/>
      <c r="Z35" s="165"/>
      <c r="AA35" s="165"/>
      <c r="AB35" s="165"/>
      <c r="AC35" s="16">
        <f>SUM(X35*5)</f>
        <v>5</v>
      </c>
      <c r="AD35" s="165"/>
      <c r="AE35" s="165"/>
      <c r="AF35" s="17">
        <f>SUM(AD35*5)</f>
        <v>0</v>
      </c>
      <c r="AG35" s="166"/>
      <c r="AH35" s="165"/>
      <c r="AI35" s="16">
        <f>SUM(AG35*10)</f>
        <v>0</v>
      </c>
      <c r="AJ35" s="165"/>
      <c r="AK35" s="165"/>
      <c r="AL35" s="16">
        <f>SUM(AJ35*10)</f>
        <v>0</v>
      </c>
      <c r="AM35" s="16"/>
      <c r="AN35" s="17">
        <f>SUM(AM35*10)</f>
        <v>0</v>
      </c>
      <c r="AO35" s="166"/>
      <c r="AP35" s="165"/>
      <c r="AQ35" s="16">
        <f>SUM(AO35*10)</f>
        <v>0</v>
      </c>
      <c r="AR35" s="165"/>
      <c r="AS35" s="165"/>
      <c r="AT35" s="16">
        <f>SUM(AR35*10)</f>
        <v>0</v>
      </c>
      <c r="AU35" s="16"/>
      <c r="AV35" s="17">
        <f>SUM(AU35*10)</f>
        <v>0</v>
      </c>
      <c r="AW35" s="18" t="s">
        <v>78</v>
      </c>
      <c r="AX35" s="19">
        <f>IF(AW35="A1",30,IF(AW35="A2",20,""))</f>
        <v>20</v>
      </c>
      <c r="AY35" s="16"/>
      <c r="AZ35" s="19">
        <f>IF(AY35="A1",30,IF(AY35="A2",20,""))</f>
      </c>
      <c r="BA35" s="16"/>
      <c r="BB35" s="19">
        <f>IF(BA35="A1",30,IF(BA35="A2",20,""))</f>
      </c>
      <c r="BC35" s="16"/>
      <c r="BD35" s="26">
        <f>IF(BC35="A1",30,IF(BC35="A2",20,""))</f>
      </c>
      <c r="BE35" s="22">
        <f>SUM(H35,N35,Q35,W35,AC35,AF35,AI35,AL35,AN35,AQ35,AT35,AV35,AX35)</f>
        <v>42</v>
      </c>
      <c r="BF35" s="209">
        <f>SUM(BE35,BE36)</f>
        <v>140</v>
      </c>
      <c r="BG35" s="229" t="str">
        <f ca="1">IF(CELL("contenuto",$A35)="","",CELL("contenuto",$A35))</f>
        <v>CORPO LIBERO </v>
      </c>
      <c r="BH35" s="15" t="s">
        <v>52</v>
      </c>
      <c r="BI35" s="18">
        <v>2</v>
      </c>
      <c r="BJ35" s="16"/>
      <c r="BK35" s="16">
        <f>SUM(BI35:BJ35)</f>
        <v>2</v>
      </c>
      <c r="BL35" s="16">
        <v>3</v>
      </c>
      <c r="BM35" s="16"/>
      <c r="BN35" s="16">
        <f>SUM(BL35:BM35)</f>
        <v>3</v>
      </c>
      <c r="BO35" s="16"/>
      <c r="BP35" s="16"/>
      <c r="BQ35" s="16">
        <f>SUM(BO35:BP35)</f>
        <v>0</v>
      </c>
      <c r="BR35" s="29">
        <v>4</v>
      </c>
      <c r="BS35" s="20"/>
      <c r="BT35" s="30">
        <v>8</v>
      </c>
      <c r="BU35" s="16">
        <f>SUM(BR35*2+BT35*2)</f>
        <v>24</v>
      </c>
      <c r="BV35" s="16"/>
      <c r="BW35" s="20"/>
      <c r="BX35" s="16"/>
      <c r="BY35" s="16">
        <f>SUM(BV35*2+BX35*2)</f>
        <v>0</v>
      </c>
      <c r="BZ35" s="16">
        <v>4</v>
      </c>
      <c r="CA35" s="20"/>
      <c r="CB35" s="16">
        <v>8</v>
      </c>
      <c r="CC35" s="17">
        <f>SUM(BZ35*2+CB35*2)</f>
        <v>24</v>
      </c>
      <c r="CD35" s="22">
        <f>SUM(BK35,BN35,BQ35,BU35,BY35,CC35)</f>
        <v>53</v>
      </c>
      <c r="CE35" s="195">
        <f>SUM(CD35,CD36)</f>
        <v>55</v>
      </c>
      <c r="CF35" s="196">
        <f>SUM(BF35,CE35)</f>
        <v>195</v>
      </c>
      <c r="CG35" s="229" t="str">
        <f ca="1">IF(CELL("contenuto",$A35)="","",CELL("contenuto",$A35))</f>
        <v>CORPO LIBERO </v>
      </c>
      <c r="CH35" s="15" t="s">
        <v>52</v>
      </c>
      <c r="CI35" s="25"/>
      <c r="CJ35" s="19">
        <f>SUM(CI35*25)</f>
        <v>0</v>
      </c>
      <c r="CK35" s="19"/>
      <c r="CL35" s="26">
        <f>SUM(CK35*6)</f>
        <v>0</v>
      </c>
      <c r="CM35" s="25">
        <v>2</v>
      </c>
      <c r="CN35" s="19">
        <v>2</v>
      </c>
      <c r="CO35" s="19"/>
      <c r="CP35" s="19"/>
      <c r="CQ35" s="19"/>
      <c r="CR35" s="19">
        <v>1</v>
      </c>
      <c r="CS35" s="19">
        <f>SUM(CM35*3+CN35*6+CO35*10+CP35*15+CQ35*20+CR35*25)</f>
        <v>43</v>
      </c>
      <c r="CT35" s="19">
        <v>2</v>
      </c>
      <c r="CU35" s="19">
        <v>2</v>
      </c>
      <c r="CV35" s="19"/>
      <c r="CW35" s="19"/>
      <c r="CX35" s="19"/>
      <c r="CY35" s="19">
        <v>1</v>
      </c>
      <c r="CZ35" s="19">
        <f>SUM(CT35*3+CU35*6+CV35*10+CW35*15+CX35*20+CY35*25)</f>
        <v>43</v>
      </c>
      <c r="DA35" s="19">
        <v>1</v>
      </c>
      <c r="DB35" s="19">
        <v>2</v>
      </c>
      <c r="DC35" s="19"/>
      <c r="DD35" s="19"/>
      <c r="DE35" s="19"/>
      <c r="DF35" s="19">
        <v>1</v>
      </c>
      <c r="DG35" s="19">
        <f>SUM(DA35*3+DB35*6+DC35*10+DD35*15+DE35*20+DF35*25)</f>
        <v>40</v>
      </c>
      <c r="DH35" s="18"/>
      <c r="DI35" s="16"/>
      <c r="DJ35" s="16"/>
      <c r="DK35" s="16"/>
      <c r="DL35" s="16"/>
      <c r="DM35" s="16"/>
      <c r="DN35" s="16"/>
      <c r="DO35" s="17"/>
      <c r="DP35" s="27">
        <f t="shared" si="0"/>
        <v>126</v>
      </c>
      <c r="DQ35" s="195">
        <f>SUM(DP35,DP36)</f>
        <v>177</v>
      </c>
      <c r="DR35" s="199">
        <f>SUM(DQ35)</f>
        <v>177</v>
      </c>
      <c r="DS35" s="229" t="str">
        <f ca="1">IF(CELL("contenuto",$A35)="","",CELL("contenuto",$A35))</f>
        <v>CORPO LIBERO </v>
      </c>
      <c r="DT35" s="231">
        <f>SUM(CF35,DR35)</f>
        <v>372</v>
      </c>
    </row>
    <row r="36" spans="1:124" ht="27.75" customHeight="1">
      <c r="A36" s="275"/>
      <c r="B36" s="15" t="s">
        <v>53</v>
      </c>
      <c r="C36" s="18">
        <v>11</v>
      </c>
      <c r="D36" s="16">
        <v>25</v>
      </c>
      <c r="E36" s="16">
        <v>26</v>
      </c>
      <c r="F36" s="16"/>
      <c r="G36" s="16"/>
      <c r="H36" s="19">
        <f>IF(C36=0,0,IF(C36&gt;10,1,11-C36*1))+IF(D36=0,0,IF(D36&gt;10,1,11-D36*1))+IF(E36=0,0,IF(E36&gt;10,1,11-E36*1))+IF(F36=0,0,IF(F36&gt;10,1,11-F36*1))+IF(G36=0,0,IF(G36&gt;10,1,11-G36*1))</f>
        <v>3</v>
      </c>
      <c r="I36" s="16">
        <v>11</v>
      </c>
      <c r="J36" s="16">
        <v>23</v>
      </c>
      <c r="K36" s="16">
        <v>28</v>
      </c>
      <c r="L36" s="16"/>
      <c r="M36" s="16"/>
      <c r="N36" s="19">
        <f>IF(I36=0,0,IF(I36&gt;10,1,11-I36*1))+IF(J36=0,0,IF(J36&gt;10,1,11-J36*1))+IF(K36=0,0,IF(K36&gt;10,1,11-K36*1))+IF(L36=0,0,IF(L36&gt;10,1,11-L36*1))+IF(M36=0,0,IF(M36&gt;10,1,11-M36*1))</f>
        <v>3</v>
      </c>
      <c r="O36" s="16"/>
      <c r="P36" s="16"/>
      <c r="Q36" s="26">
        <f>IF(O36=0,0,IF(O36&gt;10,1,11-O36*1))+IF(P36=0,0,IF(P36&gt;10,1,11-P36*1))</f>
        <v>0</v>
      </c>
      <c r="R36" s="18">
        <v>3</v>
      </c>
      <c r="S36" s="16"/>
      <c r="T36" s="16"/>
      <c r="U36" s="16"/>
      <c r="V36" s="16"/>
      <c r="W36" s="19">
        <f>IF(R36=0,0,IF(R36&gt;15,1,32-R36*2))+IF(S36=0,0,IF(S36&gt;15,1,32-S36*2))+IF(T36=0,0,IF(T36&gt;15,1,32-T36*2))+IF(U36=0,0,IF(U36&gt;15,1,32-U36*2))+IF(V36=0,0,IF(V36&gt;15,1,32-V36*2))</f>
        <v>26</v>
      </c>
      <c r="X36" s="16">
        <v>3</v>
      </c>
      <c r="Y36" s="16"/>
      <c r="Z36" s="16"/>
      <c r="AA36" s="16"/>
      <c r="AB36" s="16"/>
      <c r="AC36" s="19">
        <f>IF(X36=0,0,IF(X36&gt;15,1,32-X36*2))+IF(Y36=0,0,IF(Y36&gt;15,1,32-Y36*2))+IF(Z36=0,0,IF(Z36&gt;15,1,32-Z36*2))+IF(AA36=0,0,IF(AA36&gt;15,1,32-AA36*2))+IF(AB36=0,0,IF(AB36&gt;15,1,32-AB36*2))</f>
        <v>26</v>
      </c>
      <c r="AD36" s="16"/>
      <c r="AE36" s="16"/>
      <c r="AF36" s="26">
        <f>IF(AD36=0,0,IF(AD36&gt;15,1,32-AD36*2))+IF(AE36=0,0,IF(AE36&gt;15,1,32-AE36*2))</f>
        <v>0</v>
      </c>
      <c r="AG36" s="18"/>
      <c r="AH36" s="16"/>
      <c r="AI36" s="19">
        <f>IF(AG36=0,0,IF(AG36&gt;5,1,6-AG36*1))+IF(AH36=0,0,IF(AH36&gt;5,1,6-AH36*1))</f>
        <v>0</v>
      </c>
      <c r="AJ36" s="16"/>
      <c r="AK36" s="16"/>
      <c r="AL36" s="19">
        <f>IF(AJ36=0,0,IF(AJ36&gt;5,1,6-AJ36*1))+IF(AK36=0,0,IF(AK36&gt;5,1,6-AK36*1))</f>
        <v>0</v>
      </c>
      <c r="AM36" s="16"/>
      <c r="AN36" s="26">
        <f>IF(AM36=0,0,IF(AM36&gt;5,1,6-AM36*1))</f>
        <v>0</v>
      </c>
      <c r="AO36" s="18"/>
      <c r="AP36" s="16"/>
      <c r="AQ36" s="19">
        <f>IF(AO36=0,0,IF(AO36&gt;5,1,18-AO36*3))+IF(AP36=0,0,IF(AP36&gt;5,1,18-AP36*3))</f>
        <v>0</v>
      </c>
      <c r="AR36" s="16"/>
      <c r="AS36" s="16"/>
      <c r="AT36" s="19">
        <f>IF(AR36=0,0,IF(AR36&gt;5,1,18-AR36*3))+IF(AS36=0,0,IF(AS36&gt;5,1,18-AS36*3))</f>
        <v>0</v>
      </c>
      <c r="AU36" s="16"/>
      <c r="AV36" s="26">
        <f>IF(AU36=0,0,IF(AU36&gt;5,1,18-AU36*3))</f>
        <v>0</v>
      </c>
      <c r="AW36" s="18"/>
      <c r="AX36" s="19">
        <f>IF(AW36=0,0,IF(AW36&gt;10,1,IF(AW35="A1",33-AW36*3,22-AW36*2)))</f>
        <v>0</v>
      </c>
      <c r="AY36" s="16">
        <v>5</v>
      </c>
      <c r="AZ36" s="19">
        <f>IF(AY36=0,0,IF(AY36&gt;10,1,IF(AY35="A1",33-AY36*3,22-AY36*2)))</f>
        <v>12</v>
      </c>
      <c r="BA36" s="16">
        <v>5</v>
      </c>
      <c r="BB36" s="19">
        <f>IF(BA36=0,0,IF(BA36&gt;10,1,IF(BA35="A1",33-BA36*3,22-BA36*2)))</f>
        <v>12</v>
      </c>
      <c r="BC36" s="16">
        <v>3</v>
      </c>
      <c r="BD36" s="26">
        <f>IF(BC36=0,0,IF(BC36&gt;10,1,IF(BC35="A1",33-BC36*3,22-BC36*2)))</f>
        <v>16</v>
      </c>
      <c r="BE36" s="22">
        <f>SUM(H36,N36,Q36,W36,AC36,AF36,AI36,AL36,AN36,AQ36,AT36,AV36,AX36,AZ36,BB36,BD36)</f>
        <v>98</v>
      </c>
      <c r="BF36" s="209"/>
      <c r="BG36" s="276"/>
      <c r="BH36" s="15" t="s">
        <v>53</v>
      </c>
      <c r="BI36" s="18"/>
      <c r="BJ36" s="16"/>
      <c r="BK36" s="19">
        <f>IF(BI36=0,0,IF(BI36&gt;5,BI36,6-BI36*1))+IF(BJ36=0,0,IF(BJ36&gt;5,BJ36,6-BJ36*1))</f>
        <v>0</v>
      </c>
      <c r="BL36" s="19"/>
      <c r="BM36" s="19"/>
      <c r="BN36" s="19">
        <f>IF(BL36=0,0,IF(BL36&gt;5,BL36,6-BL36*1))+IF(BM36=0,0,IF(BM36&gt;5,BM36,6-BM36*1))</f>
        <v>0</v>
      </c>
      <c r="BO36" s="16"/>
      <c r="BP36" s="16"/>
      <c r="BQ36" s="19">
        <f>IF(BO36=0,0,IF(BO36&gt;5,BO36,6-BO36*1))+IF(BP36=0,0,IF(BP36&gt;5,BP36,6-BP36*1))</f>
        <v>0</v>
      </c>
      <c r="BR36" s="29">
        <v>0</v>
      </c>
      <c r="BS36" s="30">
        <v>1</v>
      </c>
      <c r="BT36" s="30">
        <v>0</v>
      </c>
      <c r="BU36" s="16">
        <f>SUM(BR36*5+BS36*3+BT36*1)</f>
        <v>3</v>
      </c>
      <c r="BV36" s="16"/>
      <c r="BW36" s="30"/>
      <c r="BX36" s="16"/>
      <c r="BY36" s="16">
        <f>SUM(BV36*5+BW36*3+BX36*1)</f>
        <v>0</v>
      </c>
      <c r="BZ36" s="16">
        <v>1</v>
      </c>
      <c r="CA36" s="30"/>
      <c r="CB36" s="16"/>
      <c r="CC36" s="17">
        <f>SUM(BZ36*5+CA36*3+CB36*1)</f>
        <v>5</v>
      </c>
      <c r="CD36" s="22">
        <f>SUM(BI36:BJ36,BL36:BM36,BO36:BP36,BR36:BT36,BV36:BX36,BZ36:CB36)</f>
        <v>2</v>
      </c>
      <c r="CE36" s="195"/>
      <c r="CF36" s="197"/>
      <c r="CG36" s="276"/>
      <c r="CH36" s="15" t="s">
        <v>53</v>
      </c>
      <c r="CI36" s="25"/>
      <c r="CJ36" s="19">
        <f>IF(CI36=0,0,IF(CI36&gt;10,1,44-CI36*4))</f>
        <v>0</v>
      </c>
      <c r="CK36" s="19"/>
      <c r="CL36" s="26">
        <f>IF(CK36=0,0,IF(CK36=6,1,IF(CK36&gt;6,CK36,12-CK36*2)))</f>
        <v>0</v>
      </c>
      <c r="CM36" s="25"/>
      <c r="CN36" s="58"/>
      <c r="CO36" s="19"/>
      <c r="CP36" s="19"/>
      <c r="CQ36" s="19"/>
      <c r="CR36" s="19">
        <v>1</v>
      </c>
      <c r="CS36" s="19">
        <f>IF(CM36=0,0,IF(CM36&gt;5,CM36,6-CM36*1))+IF(CN36=0,0,IF(CN36&gt;5,CN36,12-CN36*2))+IF(CO36=0,0,IF(CO36&gt;5,CO36,18-CO36*3))+IF(CP36=0,0,IF(CP36&gt;5,CP36,18-CP36*3))+IF(CQ36=0,0,IF(CQ36&gt;5,CQ36,24-CQ36*4))+IF(CR36=0,0,IF(CR36&gt;5,CR36,30-CR36*5))</f>
        <v>25</v>
      </c>
      <c r="CT36" s="19">
        <v>6</v>
      </c>
      <c r="CU36" s="58"/>
      <c r="CV36" s="19"/>
      <c r="CW36" s="19"/>
      <c r="CX36" s="19"/>
      <c r="CY36" s="19">
        <v>2</v>
      </c>
      <c r="CZ36" s="19">
        <f>IF(CT36=0,0,IF(CT36&gt;5,CT36,6-CT36*1))+IF(CU36=0,0,IF(CU36&gt;5,CU36,12-CU36*2))+IF(CV36=0,0,IF(CV36&gt;5,CV36,18-CV36*3))+IF(CW36=0,0,IF(CW36&gt;5,CW36,18-CW36*3))+IF(CX36=0,0,IF(CX36&gt;5,CX36,24-CX36*4))+IF(CY36=0,0,IF(CY36&gt;5,CY36,30-CY36*5))</f>
        <v>26</v>
      </c>
      <c r="DA36" s="19"/>
      <c r="DB36" s="19"/>
      <c r="DC36" s="19"/>
      <c r="DD36" s="19"/>
      <c r="DE36" s="19"/>
      <c r="DF36" s="19"/>
      <c r="DG36" s="19">
        <f>IF(DA36=0,0,IF(DA36&gt;5,DA36,6-DA36*1))+IF(DB36=0,0,IF(DB36&gt;5,DB36,12-DB36*2))+IF(DC36=0,0,IF(DC36&gt;5,DC36,18-DC36*3))+IF(DD36=0,0,IF(DD36&gt;5,DD36,18-DD36*3))+IF(DE36=0,0,IF(DE36&gt;5,DE36,24-DE36*4))+IF(DF36=0,0,IF(DF36&gt;5,DF36,30-DF36*5))</f>
        <v>0</v>
      </c>
      <c r="DH36" s="18"/>
      <c r="DI36" s="16"/>
      <c r="DJ36" s="16"/>
      <c r="DK36" s="16"/>
      <c r="DL36" s="16"/>
      <c r="DM36" s="16"/>
      <c r="DN36" s="16"/>
      <c r="DO36" s="17"/>
      <c r="DP36" s="27">
        <f t="shared" si="0"/>
        <v>51</v>
      </c>
      <c r="DQ36" s="195"/>
      <c r="DR36" s="200"/>
      <c r="DS36" s="276"/>
      <c r="DT36" s="231"/>
    </row>
    <row r="37" spans="1:124" ht="27.75" customHeight="1">
      <c r="A37" s="224" t="s">
        <v>82</v>
      </c>
      <c r="B37" s="15" t="s">
        <v>51</v>
      </c>
      <c r="C37" s="166">
        <v>1</v>
      </c>
      <c r="D37" s="165"/>
      <c r="E37" s="165"/>
      <c r="F37" s="165"/>
      <c r="G37" s="165"/>
      <c r="H37" s="16">
        <f>SUM(C37*2)</f>
        <v>2</v>
      </c>
      <c r="I37" s="165">
        <v>1</v>
      </c>
      <c r="J37" s="165"/>
      <c r="K37" s="165"/>
      <c r="L37" s="165"/>
      <c r="M37" s="165"/>
      <c r="N37" s="16">
        <f>SUM(I37*2)</f>
        <v>2</v>
      </c>
      <c r="O37" s="165"/>
      <c r="P37" s="165"/>
      <c r="Q37" s="17">
        <f>SUM(O37*2)</f>
        <v>0</v>
      </c>
      <c r="R37" s="166"/>
      <c r="S37" s="165"/>
      <c r="T37" s="165"/>
      <c r="U37" s="165"/>
      <c r="V37" s="165"/>
      <c r="W37" s="16">
        <f>SUM(R37*5)</f>
        <v>0</v>
      </c>
      <c r="X37" s="165"/>
      <c r="Y37" s="165"/>
      <c r="Z37" s="165"/>
      <c r="AA37" s="165"/>
      <c r="AB37" s="165"/>
      <c r="AC37" s="16">
        <f>SUM(X37*5)</f>
        <v>0</v>
      </c>
      <c r="AD37" s="165"/>
      <c r="AE37" s="165"/>
      <c r="AF37" s="17">
        <f>SUM(AD37*5)</f>
        <v>0</v>
      </c>
      <c r="AG37" s="166"/>
      <c r="AH37" s="165"/>
      <c r="AI37" s="16">
        <f>SUM(AG37*10)</f>
        <v>0</v>
      </c>
      <c r="AJ37" s="165"/>
      <c r="AK37" s="165"/>
      <c r="AL37" s="16">
        <f>SUM(AJ37*10)</f>
        <v>0</v>
      </c>
      <c r="AM37" s="16"/>
      <c r="AN37" s="17">
        <f>SUM(AM37*10)</f>
        <v>0</v>
      </c>
      <c r="AO37" s="166"/>
      <c r="AP37" s="165"/>
      <c r="AQ37" s="16">
        <f>SUM(AO37*10)</f>
        <v>0</v>
      </c>
      <c r="AR37" s="165"/>
      <c r="AS37" s="165"/>
      <c r="AT37" s="16">
        <f>SUM(AR37*10)</f>
        <v>0</v>
      </c>
      <c r="AU37" s="16"/>
      <c r="AV37" s="17">
        <f>SUM(AU37*10)</f>
        <v>0</v>
      </c>
      <c r="AW37" s="18"/>
      <c r="AX37" s="19">
        <f>IF(AW37="A1",30,IF(AW37="A2",20,""))</f>
      </c>
      <c r="AY37" s="16"/>
      <c r="AZ37" s="19">
        <f>IF(AY37="A1",30,IF(AY37="A2",20,""))</f>
      </c>
      <c r="BA37" s="16"/>
      <c r="BB37" s="19">
        <f>IF(BA37="A1",30,IF(BA37="A2",20,""))</f>
      </c>
      <c r="BC37" s="16"/>
      <c r="BD37" s="26">
        <f>IF(BC37="A1",30,IF(BC37="A2",20,""))</f>
      </c>
      <c r="BE37" s="22">
        <f>SUM(H37,N37,Q37,W37,AC37,AF37,AI37,AL37,AN37,AQ37,AT37,AV37,AX37)</f>
        <v>4</v>
      </c>
      <c r="BF37" s="209">
        <f>SUM(BE37,BE38)</f>
        <v>15</v>
      </c>
      <c r="BG37" s="229" t="str">
        <f ca="1">IF(CELL("contenuto",$A37)="","",CELL("contenuto",$A37))</f>
        <v>OLIMPIA 81</v>
      </c>
      <c r="BH37" s="15" t="s">
        <v>52</v>
      </c>
      <c r="BI37" s="18"/>
      <c r="BJ37" s="16"/>
      <c r="BK37" s="16">
        <f>SUM(BI37:BJ37)</f>
        <v>0</v>
      </c>
      <c r="BL37" s="16"/>
      <c r="BM37" s="16"/>
      <c r="BN37" s="16">
        <f>SUM(BL37:BM37)</f>
        <v>0</v>
      </c>
      <c r="BO37" s="16"/>
      <c r="BP37" s="16"/>
      <c r="BQ37" s="16">
        <f>SUM(BO37:BP37)</f>
        <v>0</v>
      </c>
      <c r="BR37" s="29"/>
      <c r="BS37" s="20"/>
      <c r="BT37" s="30"/>
      <c r="BU37" s="16">
        <f>SUM(BR37*2+BT37*2)</f>
        <v>0</v>
      </c>
      <c r="BV37" s="16"/>
      <c r="BW37" s="20"/>
      <c r="BX37" s="16"/>
      <c r="BY37" s="16">
        <f>SUM(BV37*2+BX37*2)</f>
        <v>0</v>
      </c>
      <c r="BZ37" s="16"/>
      <c r="CA37" s="20"/>
      <c r="CB37" s="16"/>
      <c r="CC37" s="17">
        <f>SUM(BZ37*2+CB37*2)</f>
        <v>0</v>
      </c>
      <c r="CD37" s="22">
        <f>SUM(BK37,BN37,BQ37,BU37,BY37,CC37)</f>
        <v>0</v>
      </c>
      <c r="CE37" s="195">
        <f>SUM(CD37,CD38)</f>
        <v>0</v>
      </c>
      <c r="CF37" s="196">
        <f>SUM(BF37,CE37)</f>
        <v>15</v>
      </c>
      <c r="CG37" s="229" t="str">
        <f ca="1">IF(CELL("contenuto",$A37)="","",CELL("contenuto",$A37))</f>
        <v>OLIMPIA 81</v>
      </c>
      <c r="CH37" s="15" t="s">
        <v>52</v>
      </c>
      <c r="CI37" s="25"/>
      <c r="CJ37" s="19">
        <f>SUM(CI37*25)</f>
        <v>0</v>
      </c>
      <c r="CK37" s="19"/>
      <c r="CL37" s="26">
        <f>SUM(CK37*6)</f>
        <v>0</v>
      </c>
      <c r="CM37" s="25"/>
      <c r="CN37" s="19">
        <v>1</v>
      </c>
      <c r="CO37" s="19"/>
      <c r="CP37" s="19"/>
      <c r="CQ37" s="19"/>
      <c r="CR37" s="19"/>
      <c r="CS37" s="19">
        <f>SUM(CM37*3+CN37*6+CO37*10+CP37*15+CQ37*20+CR37*25)</f>
        <v>6</v>
      </c>
      <c r="CT37" s="19"/>
      <c r="CU37" s="19">
        <v>1</v>
      </c>
      <c r="CV37" s="19"/>
      <c r="CW37" s="19"/>
      <c r="CX37" s="19"/>
      <c r="CY37" s="19"/>
      <c r="CZ37" s="19">
        <f>SUM(CT37*3+CU37*6+CV37*10+CW37*15+CX37*20+CY37*25)</f>
        <v>6</v>
      </c>
      <c r="DA37" s="19"/>
      <c r="DB37" s="19">
        <v>1</v>
      </c>
      <c r="DC37" s="19"/>
      <c r="DD37" s="19"/>
      <c r="DE37" s="19"/>
      <c r="DF37" s="19"/>
      <c r="DG37" s="19">
        <f>SUM(DA37*3+DB37*6+DC37*10+DD37*15+DE37*20+DF37*25)</f>
        <v>6</v>
      </c>
      <c r="DH37" s="18"/>
      <c r="DI37" s="16"/>
      <c r="DJ37" s="16"/>
      <c r="DK37" s="16"/>
      <c r="DL37" s="16"/>
      <c r="DM37" s="16"/>
      <c r="DN37" s="16"/>
      <c r="DO37" s="17"/>
      <c r="DP37" s="27">
        <f>SUM(CJ37,CL37,CS37,CZ37,DG37,DI37,DK37,DM37,DO37)</f>
        <v>18</v>
      </c>
      <c r="DQ37" s="195">
        <f>SUM(DP37,DP38)</f>
        <v>24</v>
      </c>
      <c r="DR37" s="199">
        <f>SUM(DQ37)</f>
        <v>24</v>
      </c>
      <c r="DS37" s="229" t="str">
        <f ca="1">IF(CELL("contenuto",$A37)="","",CELL("contenuto",$A37))</f>
        <v>OLIMPIA 81</v>
      </c>
      <c r="DT37" s="231">
        <f>SUM(CF37,DR37)</f>
        <v>39</v>
      </c>
    </row>
    <row r="38" spans="1:124" ht="27.75" customHeight="1">
      <c r="A38" s="275"/>
      <c r="B38" s="15" t="s">
        <v>53</v>
      </c>
      <c r="C38" s="18">
        <v>3</v>
      </c>
      <c r="D38" s="16"/>
      <c r="E38" s="16"/>
      <c r="F38" s="16"/>
      <c r="G38" s="16"/>
      <c r="H38" s="19">
        <f>IF(C38=0,0,IF(C38&gt;10,1,11-C38*1))+IF(D38=0,0,IF(D38&gt;10,1,11-D38*1))+IF(E38=0,0,IF(E38&gt;10,1,11-E38*1))+IF(F38=0,0,IF(F38&gt;10,1,11-F38*1))+IF(G38=0,0,IF(G38&gt;10,1,11-G38*1))</f>
        <v>8</v>
      </c>
      <c r="I38" s="16">
        <v>8</v>
      </c>
      <c r="J38" s="16"/>
      <c r="K38" s="16"/>
      <c r="L38" s="16"/>
      <c r="M38" s="16"/>
      <c r="N38" s="19">
        <f>IF(I38=0,0,IF(I38&gt;10,1,11-I38*1))+IF(J38=0,0,IF(J38&gt;10,1,11-J38*1))+IF(K38=0,0,IF(K38&gt;10,1,11-K38*1))+IF(L38=0,0,IF(L38&gt;10,1,11-L38*1))+IF(M38=0,0,IF(M38&gt;10,1,11-M38*1))</f>
        <v>3</v>
      </c>
      <c r="O38" s="16"/>
      <c r="P38" s="16"/>
      <c r="Q38" s="26">
        <f>IF(O38=0,0,IF(O38&gt;10,1,11-O38*1))+IF(P38=0,0,IF(P38&gt;10,1,11-P38*1))</f>
        <v>0</v>
      </c>
      <c r="R38" s="18"/>
      <c r="S38" s="16"/>
      <c r="T38" s="16"/>
      <c r="U38" s="16"/>
      <c r="V38" s="16"/>
      <c r="W38" s="19">
        <f>IF(R38=0,0,IF(R38&gt;15,1,32-R38*2))+IF(S38=0,0,IF(S38&gt;15,1,32-S38*2))+IF(T38=0,0,IF(T38&gt;15,1,32-T38*2))+IF(U38=0,0,IF(U38&gt;15,1,32-U38*2))+IF(V38=0,0,IF(V38&gt;15,1,32-V38*2))</f>
        <v>0</v>
      </c>
      <c r="X38" s="16"/>
      <c r="Y38" s="16"/>
      <c r="Z38" s="16"/>
      <c r="AA38" s="16"/>
      <c r="AB38" s="16"/>
      <c r="AC38" s="19">
        <f>IF(X38=0,0,IF(X38&gt;15,1,32-X38*2))+IF(Y38=0,0,IF(Y38&gt;15,1,32-Y38*2))+IF(Z38=0,0,IF(Z38&gt;15,1,32-Z38*2))+IF(AA38=0,0,IF(AA38&gt;15,1,32-AA38*2))+IF(AB38=0,0,IF(AB38&gt;15,1,32-AB38*2))</f>
        <v>0</v>
      </c>
      <c r="AD38" s="16"/>
      <c r="AE38" s="16"/>
      <c r="AF38" s="26">
        <f>IF(AD38=0,0,IF(AD38&gt;15,1,32-AD38*2))+IF(AE38=0,0,IF(AE38&gt;15,1,32-AE38*2))</f>
        <v>0</v>
      </c>
      <c r="AG38" s="18"/>
      <c r="AH38" s="16"/>
      <c r="AI38" s="19">
        <f>IF(AG38=0,0,IF(AG38&gt;5,1,6-AG38*1))+IF(AH38=0,0,IF(AH38&gt;5,1,6-AH38*1))</f>
        <v>0</v>
      </c>
      <c r="AJ38" s="16"/>
      <c r="AK38" s="16"/>
      <c r="AL38" s="19">
        <f>IF(AJ38=0,0,IF(AJ38&gt;5,1,6-AJ38*1))+IF(AK38=0,0,IF(AK38&gt;5,1,6-AK38*1))</f>
        <v>0</v>
      </c>
      <c r="AM38" s="16"/>
      <c r="AN38" s="26">
        <f>IF(AM38=0,0,IF(AM38&gt;5,1,6-AM38*1))</f>
        <v>0</v>
      </c>
      <c r="AO38" s="18"/>
      <c r="AP38" s="16"/>
      <c r="AQ38" s="19">
        <f>IF(AO38=0,0,IF(AO38&gt;5,1,18-AO38*3))+IF(AP38=0,0,IF(AP38&gt;5,1,18-AP38*3))</f>
        <v>0</v>
      </c>
      <c r="AR38" s="16"/>
      <c r="AS38" s="16"/>
      <c r="AT38" s="19">
        <f>IF(AR38=0,0,IF(AR38&gt;5,1,18-AR38*3))+IF(AS38=0,0,IF(AS38&gt;5,1,18-AS38*3))</f>
        <v>0</v>
      </c>
      <c r="AU38" s="16"/>
      <c r="AV38" s="26">
        <f>IF(AU38=0,0,IF(AU38&gt;5,1,18-AU38*3))</f>
        <v>0</v>
      </c>
      <c r="AW38" s="18"/>
      <c r="AX38" s="19">
        <f>IF(AW38=0,0,IF(AW38&gt;10,1,IF(AW37="A1",33-AW38*3,22-AW38*2)))</f>
        <v>0</v>
      </c>
      <c r="AY38" s="16"/>
      <c r="AZ38" s="19">
        <f>IF(AY38=0,0,IF(AY38&gt;10,1,IF(AY37="A1",33-AY38*3,22-AY38*2)))</f>
        <v>0</v>
      </c>
      <c r="BA38" s="16"/>
      <c r="BB38" s="19">
        <f>IF(BA38=0,0,IF(BA38&gt;10,1,IF(BA37="A1",33-BA38*3,22-BA38*2)))</f>
        <v>0</v>
      </c>
      <c r="BC38" s="16"/>
      <c r="BD38" s="26">
        <f>IF(BC38=0,0,IF(BC38&gt;10,1,IF(BC37="A1",33-BC38*3,22-BC38*2)))</f>
        <v>0</v>
      </c>
      <c r="BE38" s="22">
        <f>SUM(H38,N38,Q38,W38,AC38,AF38,AI38,AL38,AN38,AQ38,AT38,AV38,AX38,AZ38,BB38,BD38)</f>
        <v>11</v>
      </c>
      <c r="BF38" s="209"/>
      <c r="BG38" s="276"/>
      <c r="BH38" s="15" t="s">
        <v>53</v>
      </c>
      <c r="BI38" s="18"/>
      <c r="BJ38" s="16"/>
      <c r="BK38" s="19">
        <f>IF(BI38=0,0,IF(BI38&gt;5,BI38,6-BI38*1))+IF(BJ38=0,0,IF(BJ38&gt;5,BJ38,6-BJ38*1))</f>
        <v>0</v>
      </c>
      <c r="BL38" s="19"/>
      <c r="BM38" s="19"/>
      <c r="BN38" s="19">
        <f>IF(BL38=0,0,IF(BL38&gt;5,BL38,6-BL38*1))+IF(BM38=0,0,IF(BM38&gt;5,BM38,6-BM38*1))</f>
        <v>0</v>
      </c>
      <c r="BO38" s="16"/>
      <c r="BP38" s="16"/>
      <c r="BQ38" s="19">
        <f>IF(BO38=0,0,IF(BO38&gt;5,BO38,6-BO38*1))+IF(BP38=0,0,IF(BP38&gt;5,BP38,6-BP38*1))</f>
        <v>0</v>
      </c>
      <c r="BR38" s="29"/>
      <c r="BS38" s="30"/>
      <c r="BT38" s="30"/>
      <c r="BU38" s="16">
        <f>SUM(BR38*5+BS38*3+BT38*1)</f>
        <v>0</v>
      </c>
      <c r="BV38" s="16"/>
      <c r="BW38" s="30"/>
      <c r="BX38" s="16"/>
      <c r="BY38" s="16">
        <f>SUM(BV38*5+BW38*3+BX38*1)</f>
        <v>0</v>
      </c>
      <c r="BZ38" s="16"/>
      <c r="CA38" s="30"/>
      <c r="CB38" s="16"/>
      <c r="CC38" s="17">
        <f>SUM(BZ38*5+CA38*3+CB38*1)</f>
        <v>0</v>
      </c>
      <c r="CD38" s="22">
        <f>SUM(BI38:BJ38,BL38:BM38,BO38:BP38,BR38:BT38,BV38:BX38,BZ38:CB38)</f>
        <v>0</v>
      </c>
      <c r="CE38" s="195"/>
      <c r="CF38" s="197"/>
      <c r="CG38" s="276"/>
      <c r="CH38" s="15" t="s">
        <v>53</v>
      </c>
      <c r="CI38" s="25"/>
      <c r="CJ38" s="19">
        <f>IF(CI38=0,0,IF(CI38&gt;10,1,44-CI38*4))</f>
        <v>0</v>
      </c>
      <c r="CK38" s="19"/>
      <c r="CL38" s="26">
        <f>IF(CK38=0,0,IF(CK38=6,1,IF(CK38&gt;6,CK38,12-CK38*2)))</f>
        <v>0</v>
      </c>
      <c r="CM38" s="25"/>
      <c r="CN38" s="19"/>
      <c r="CO38" s="19"/>
      <c r="CP38" s="19"/>
      <c r="CQ38" s="19"/>
      <c r="CR38" s="19"/>
      <c r="CS38" s="19">
        <f>IF(CM38=0,0,IF(CM38&gt;5,CM38,6-CM38*1))+IF(CN38=0,0,IF(CN38&gt;5,CN38,12-CN38*2))+IF(CO38=0,0,IF(CO38&gt;5,CO38,18-CO38*3))+IF(CP38=0,0,IF(CP38&gt;5,CP38,18-CP38*3))+IF(CQ38=0,0,IF(CQ38&gt;5,CQ38,24-CQ38*4))+IF(CR38=0,0,IF(CR38&gt;5,CR38,30-CR38*5))</f>
        <v>0</v>
      </c>
      <c r="CT38" s="19"/>
      <c r="CU38" s="19">
        <v>3</v>
      </c>
      <c r="CV38" s="19"/>
      <c r="CW38" s="19"/>
      <c r="CX38" s="19"/>
      <c r="CY38" s="19"/>
      <c r="CZ38" s="19">
        <f>IF(CT38=0,0,IF(CT38&gt;5,CT38,6-CT38*1))+IF(CU38=0,0,IF(CU38&gt;5,CU38,12-CU38*2))+IF(CV38=0,0,IF(CV38&gt;5,CV38,18-CV38*3))+IF(CW38=0,0,IF(CW38&gt;5,CW38,18-CW38*3))+IF(CX38=0,0,IF(CX38&gt;5,CX38,24-CX38*4))+IF(CY38=0,0,IF(CY38&gt;5,CY38,30-CY38*5))</f>
        <v>6</v>
      </c>
      <c r="DA38" s="19"/>
      <c r="DB38" s="19"/>
      <c r="DC38" s="19"/>
      <c r="DD38" s="19"/>
      <c r="DE38" s="19"/>
      <c r="DF38" s="19"/>
      <c r="DG38" s="19">
        <f>IF(DA38=0,0,IF(DA38&gt;5,DA38,6-DA38*1))+IF(DB38=0,0,IF(DB38&gt;5,DB38,12-DB38*2))+IF(DC38=0,0,IF(DC38&gt;5,DC38,18-DC38*3))+IF(DD38=0,0,IF(DD38&gt;5,DD38,18-DD38*3))+IF(DE38=0,0,IF(DE38&gt;5,DE38,24-DE38*4))+IF(DF38=0,0,IF(DF38&gt;5,DF38,30-DF38*5))</f>
        <v>0</v>
      </c>
      <c r="DH38" s="18"/>
      <c r="DI38" s="16"/>
      <c r="DJ38" s="16"/>
      <c r="DK38" s="16"/>
      <c r="DL38" s="16"/>
      <c r="DM38" s="16"/>
      <c r="DN38" s="16"/>
      <c r="DO38" s="17"/>
      <c r="DP38" s="27">
        <f>SUM(CJ38,CL38,CS38,CZ38,DG38,DI38,DK38,DM38,DO38)</f>
        <v>6</v>
      </c>
      <c r="DQ38" s="195"/>
      <c r="DR38" s="200"/>
      <c r="DS38" s="276"/>
      <c r="DT38" s="231"/>
    </row>
    <row r="39" spans="1:124" ht="27.75" customHeight="1">
      <c r="A39" s="224" t="s">
        <v>83</v>
      </c>
      <c r="B39" s="15" t="s">
        <v>51</v>
      </c>
      <c r="C39" s="166">
        <v>3</v>
      </c>
      <c r="D39" s="165"/>
      <c r="E39" s="165"/>
      <c r="F39" s="165"/>
      <c r="G39" s="165"/>
      <c r="H39" s="16">
        <f>SUM(C39*2)</f>
        <v>6</v>
      </c>
      <c r="I39" s="165">
        <v>2</v>
      </c>
      <c r="J39" s="165"/>
      <c r="K39" s="165"/>
      <c r="L39" s="165"/>
      <c r="M39" s="165"/>
      <c r="N39" s="16">
        <f>SUM(I39*2)</f>
        <v>4</v>
      </c>
      <c r="O39" s="165"/>
      <c r="P39" s="165"/>
      <c r="Q39" s="17">
        <f>SUM(O39*2)</f>
        <v>0</v>
      </c>
      <c r="R39" s="166"/>
      <c r="S39" s="165"/>
      <c r="T39" s="165"/>
      <c r="U39" s="165"/>
      <c r="V39" s="165"/>
      <c r="W39" s="16">
        <f>SUM(R39*5)</f>
        <v>0</v>
      </c>
      <c r="X39" s="165"/>
      <c r="Y39" s="165"/>
      <c r="Z39" s="165"/>
      <c r="AA39" s="165"/>
      <c r="AB39" s="165"/>
      <c r="AC39" s="16">
        <f>SUM(X39*5)</f>
        <v>0</v>
      </c>
      <c r="AD39" s="165"/>
      <c r="AE39" s="165"/>
      <c r="AF39" s="17">
        <f>SUM(AD39*5)</f>
        <v>0</v>
      </c>
      <c r="AG39" s="166"/>
      <c r="AH39" s="165"/>
      <c r="AI39" s="16">
        <f>SUM(AG39*10)</f>
        <v>0</v>
      </c>
      <c r="AJ39" s="165"/>
      <c r="AK39" s="165"/>
      <c r="AL39" s="16">
        <f>SUM(AJ39*10)</f>
        <v>0</v>
      </c>
      <c r="AM39" s="16"/>
      <c r="AN39" s="17">
        <f>SUM(AM39*10)</f>
        <v>0</v>
      </c>
      <c r="AO39" s="166"/>
      <c r="AP39" s="165"/>
      <c r="AQ39" s="16">
        <f>SUM(AO39*10)</f>
        <v>0</v>
      </c>
      <c r="AR39" s="165"/>
      <c r="AS39" s="165"/>
      <c r="AT39" s="16">
        <f>SUM(AR39*10)</f>
        <v>0</v>
      </c>
      <c r="AU39" s="16"/>
      <c r="AV39" s="17">
        <f>SUM(AU39*10)</f>
        <v>0</v>
      </c>
      <c r="AW39" s="18"/>
      <c r="AX39" s="19">
        <f>IF(AW39="A1",30,IF(AW39="A2",20,""))</f>
      </c>
      <c r="AY39" s="16"/>
      <c r="AZ39" s="19">
        <f>IF(AY39="A1",30,IF(AY39="A2",20,""))</f>
      </c>
      <c r="BA39" s="16"/>
      <c r="BB39" s="19">
        <f>IF(BA39="A1",30,IF(BA39="A2",20,""))</f>
      </c>
      <c r="BC39" s="16"/>
      <c r="BD39" s="26">
        <f>IF(BC39="A1",30,IF(BC39="A2",20,""))</f>
      </c>
      <c r="BE39" s="22">
        <f>SUM(H39,N39,Q39,W39,AC39,AF39,AI39,AL39,AN39,AQ39,AT39,AV39,AX39)</f>
        <v>10</v>
      </c>
      <c r="BF39" s="209">
        <f>SUM(BE39,BE40)</f>
        <v>26</v>
      </c>
      <c r="BG39" s="229" t="str">
        <f ca="1">IF(CELL("contenuto",$A39)="","",CELL("contenuto",$A39))</f>
        <v>VENEZIANA</v>
      </c>
      <c r="BH39" s="15" t="s">
        <v>52</v>
      </c>
      <c r="BI39" s="18">
        <v>4</v>
      </c>
      <c r="BJ39" s="16"/>
      <c r="BK39" s="16">
        <f>SUM(BI39:BJ39)</f>
        <v>4</v>
      </c>
      <c r="BL39" s="16">
        <v>3</v>
      </c>
      <c r="BM39" s="16"/>
      <c r="BN39" s="16">
        <f>SUM(BL39:BM39)</f>
        <v>3</v>
      </c>
      <c r="BO39" s="16"/>
      <c r="BP39" s="16"/>
      <c r="BQ39" s="16">
        <f>SUM(BO39:BP39)</f>
        <v>0</v>
      </c>
      <c r="BR39" s="29"/>
      <c r="BS39" s="20"/>
      <c r="BT39" s="30"/>
      <c r="BU39" s="16">
        <f>SUM(BR39*2+BT39*2)</f>
        <v>0</v>
      </c>
      <c r="BV39" s="16"/>
      <c r="BW39" s="20"/>
      <c r="BX39" s="16"/>
      <c r="BY39" s="16">
        <f>SUM(BV39*2+BX39*2)</f>
        <v>0</v>
      </c>
      <c r="BZ39" s="16"/>
      <c r="CA39" s="20"/>
      <c r="CB39" s="16"/>
      <c r="CC39" s="17">
        <f>SUM(BZ39*2+CB39*2)</f>
        <v>0</v>
      </c>
      <c r="CD39" s="22">
        <f>SUM(BK39,BN39,BQ39,BU39,BY39,CC39)</f>
        <v>7</v>
      </c>
      <c r="CE39" s="195">
        <f>SUM(CD39,CD40)</f>
        <v>7</v>
      </c>
      <c r="CF39" s="196">
        <f>SUM(BF39,CE39)</f>
        <v>33</v>
      </c>
      <c r="CG39" s="229" t="str">
        <f ca="1">IF(CELL("contenuto",$A39)="","",CELL("contenuto",$A39))</f>
        <v>VENEZIANA</v>
      </c>
      <c r="CH39" s="15" t="s">
        <v>52</v>
      </c>
      <c r="CI39" s="25"/>
      <c r="CJ39" s="19">
        <f>SUM(CI39*25)</f>
        <v>0</v>
      </c>
      <c r="CK39" s="19"/>
      <c r="CL39" s="26">
        <f>SUM(CK39*6)</f>
        <v>0</v>
      </c>
      <c r="CM39" s="25">
        <v>3</v>
      </c>
      <c r="CN39" s="19"/>
      <c r="CO39" s="19"/>
      <c r="CP39" s="19"/>
      <c r="CQ39" s="19"/>
      <c r="CR39" s="19"/>
      <c r="CS39" s="19">
        <f>SUM(CM39*3+CN39*6+CO39*10+CP39*15+CQ39*20+CR39*25)</f>
        <v>9</v>
      </c>
      <c r="CT39" s="19">
        <v>4</v>
      </c>
      <c r="CU39" s="19"/>
      <c r="CV39" s="19"/>
      <c r="CW39" s="19"/>
      <c r="CX39" s="19"/>
      <c r="CY39" s="19"/>
      <c r="CZ39" s="19">
        <f>SUM(CT39*3+CU39*6+CV39*10+CW39*15+CX39*20+CY39*25)</f>
        <v>12</v>
      </c>
      <c r="DA39" s="19">
        <v>3</v>
      </c>
      <c r="DB39" s="19"/>
      <c r="DC39" s="19"/>
      <c r="DD39" s="19"/>
      <c r="DE39" s="19"/>
      <c r="DF39" s="19"/>
      <c r="DG39" s="19">
        <f>SUM(DA39*3+DB39*6+DC39*10+DD39*15+DE39*20+DF39*25)</f>
        <v>9</v>
      </c>
      <c r="DH39" s="18"/>
      <c r="DI39" s="16"/>
      <c r="DJ39" s="16"/>
      <c r="DK39" s="16"/>
      <c r="DL39" s="16"/>
      <c r="DM39" s="16"/>
      <c r="DN39" s="16"/>
      <c r="DO39" s="17"/>
      <c r="DP39" s="27">
        <f>SUM(CJ39,CL39,CS39,CZ39,DG39,DI39,DK39,DM39,DO39)</f>
        <v>30</v>
      </c>
      <c r="DQ39" s="195">
        <f>SUM(DP39,DP40)</f>
        <v>32</v>
      </c>
      <c r="DR39" s="199">
        <f>SUM(DQ39)</f>
        <v>32</v>
      </c>
      <c r="DS39" s="229" t="str">
        <f ca="1">IF(CELL("contenuto",$A39)="","",CELL("contenuto",$A39))</f>
        <v>VENEZIANA</v>
      </c>
      <c r="DT39" s="231">
        <f>SUM(CF39,DR39)</f>
        <v>65</v>
      </c>
    </row>
    <row r="40" spans="1:124" ht="27.75" customHeight="1">
      <c r="A40" s="275"/>
      <c r="B40" s="15" t="s">
        <v>53</v>
      </c>
      <c r="C40" s="18">
        <v>7</v>
      </c>
      <c r="D40" s="16">
        <v>12</v>
      </c>
      <c r="E40" s="16">
        <v>18</v>
      </c>
      <c r="F40" s="16"/>
      <c r="G40" s="16"/>
      <c r="H40" s="19">
        <f>IF(C40=0,0,IF(C40&gt;10,1,11-C40*1))+IF(D40=0,0,IF(D40&gt;10,1,11-D40*1))+IF(E40=0,0,IF(E40&gt;10,1,11-E40*1))+IF(F40=0,0,IF(F40&gt;10,1,11-F40*1))+IF(G40=0,0,IF(G40&gt;10,1,11-G40*1))</f>
        <v>6</v>
      </c>
      <c r="I40" s="16">
        <v>2</v>
      </c>
      <c r="J40" s="16">
        <v>14</v>
      </c>
      <c r="K40" s="16"/>
      <c r="L40" s="16"/>
      <c r="M40" s="16"/>
      <c r="N40" s="19">
        <f>IF(I40=0,0,IF(I40&gt;10,1,11-I40*1))+IF(J40=0,0,IF(J40&gt;10,1,11-J40*1))+IF(K40=0,0,IF(K40&gt;10,1,11-K40*1))+IF(L40=0,0,IF(L40&gt;10,1,11-L40*1))+IF(M40=0,0,IF(M40&gt;10,1,11-M40*1))</f>
        <v>10</v>
      </c>
      <c r="O40" s="16"/>
      <c r="P40" s="16"/>
      <c r="Q40" s="26">
        <f>IF(O40=0,0,IF(O40&gt;10,1,11-O40*1))+IF(P40=0,0,IF(P40&gt;10,1,11-P40*1))</f>
        <v>0</v>
      </c>
      <c r="R40" s="18"/>
      <c r="S40" s="16"/>
      <c r="T40" s="16"/>
      <c r="U40" s="16"/>
      <c r="V40" s="16"/>
      <c r="W40" s="19">
        <f>IF(R40=0,0,IF(R40&gt;15,1,32-R40*2))+IF(S40=0,0,IF(S40&gt;15,1,32-S40*2))+IF(T40=0,0,IF(T40&gt;15,1,32-T40*2))+IF(U40=0,0,IF(U40&gt;15,1,32-U40*2))+IF(V40=0,0,IF(V40&gt;15,1,32-V40*2))</f>
        <v>0</v>
      </c>
      <c r="X40" s="16"/>
      <c r="Y40" s="16"/>
      <c r="Z40" s="16"/>
      <c r="AA40" s="16"/>
      <c r="AB40" s="16"/>
      <c r="AC40" s="19">
        <f>IF(X40=0,0,IF(X40&gt;15,1,32-X40*2))+IF(Y40=0,0,IF(Y40&gt;15,1,32-Y40*2))+IF(Z40=0,0,IF(Z40&gt;15,1,32-Z40*2))+IF(AA40=0,0,IF(AA40&gt;15,1,32-AA40*2))+IF(AB40=0,0,IF(AB40&gt;15,1,32-AB40*2))</f>
        <v>0</v>
      </c>
      <c r="AD40" s="16"/>
      <c r="AE40" s="16"/>
      <c r="AF40" s="26">
        <f>IF(AD40=0,0,IF(AD40&gt;15,1,32-AD40*2))+IF(AE40=0,0,IF(AE40&gt;15,1,32-AE40*2))</f>
        <v>0</v>
      </c>
      <c r="AG40" s="18"/>
      <c r="AH40" s="16"/>
      <c r="AI40" s="19">
        <f>IF(AG40=0,0,IF(AG40&gt;5,1,6-AG40*1))+IF(AH40=0,0,IF(AH40&gt;5,1,6-AH40*1))</f>
        <v>0</v>
      </c>
      <c r="AJ40" s="16"/>
      <c r="AK40" s="16"/>
      <c r="AL40" s="19">
        <f>IF(AJ40=0,0,IF(AJ40&gt;5,1,6-AJ40*1))+IF(AK40=0,0,IF(AK40&gt;5,1,6-AK40*1))</f>
        <v>0</v>
      </c>
      <c r="AM40" s="16"/>
      <c r="AN40" s="26">
        <f>IF(AM40=0,0,IF(AM40&gt;5,1,6-AM40*1))</f>
        <v>0</v>
      </c>
      <c r="AO40" s="18"/>
      <c r="AP40" s="16"/>
      <c r="AQ40" s="19">
        <f>IF(AO40=0,0,IF(AO40&gt;5,1,18-AO40*3))+IF(AP40=0,0,IF(AP40&gt;5,1,18-AP40*3))</f>
        <v>0</v>
      </c>
      <c r="AR40" s="16"/>
      <c r="AS40" s="16"/>
      <c r="AT40" s="19">
        <f>IF(AR40=0,0,IF(AR40&gt;5,1,18-AR40*3))+IF(AS40=0,0,IF(AS40&gt;5,1,18-AS40*3))</f>
        <v>0</v>
      </c>
      <c r="AU40" s="16"/>
      <c r="AV40" s="26">
        <f>IF(AU40=0,0,IF(AU40&gt;5,1,18-AU40*3))</f>
        <v>0</v>
      </c>
      <c r="AW40" s="18"/>
      <c r="AX40" s="19">
        <f>IF(AW40=0,0,IF(AW40&gt;10,1,IF(AW39="A1",33-AW40*3,22-AW40*2)))</f>
        <v>0</v>
      </c>
      <c r="AY40" s="16"/>
      <c r="AZ40" s="19">
        <f>IF(AY40=0,0,IF(AY40&gt;10,1,IF(AY39="A1",33-AY40*3,22-AY40*2)))</f>
        <v>0</v>
      </c>
      <c r="BA40" s="16"/>
      <c r="BB40" s="19">
        <f>IF(BA40=0,0,IF(BA40&gt;10,1,IF(BA39="A1",33-BA40*3,22-BA40*2)))</f>
        <v>0</v>
      </c>
      <c r="BC40" s="16"/>
      <c r="BD40" s="26">
        <f>IF(BC40=0,0,IF(BC40&gt;10,1,IF(BC39="A1",33-BC40*3,22-BC40*2)))</f>
        <v>0</v>
      </c>
      <c r="BE40" s="22">
        <f>SUM(H40,N40,Q40,W40,AC40,AF40,AI40,AL40,AN40,AQ40,AT40,AV40,AX40,AZ40,BB40,BD40)</f>
        <v>16</v>
      </c>
      <c r="BF40" s="209"/>
      <c r="BG40" s="276"/>
      <c r="BH40" s="15" t="s">
        <v>53</v>
      </c>
      <c r="BI40" s="18"/>
      <c r="BJ40" s="16"/>
      <c r="BK40" s="19">
        <f>IF(BI40=0,0,IF(BI40&gt;5,BI40,6-BI40*1))+IF(BJ40=0,0,IF(BJ40&gt;5,BJ40,6-BJ40*1))</f>
        <v>0</v>
      </c>
      <c r="BL40" s="19"/>
      <c r="BM40" s="19"/>
      <c r="BN40" s="19">
        <f>IF(BL40=0,0,IF(BL40&gt;5,BL40,6-BL40*1))+IF(BM40=0,0,IF(BM40&gt;5,BM40,6-BM40*1))</f>
        <v>0</v>
      </c>
      <c r="BO40" s="16"/>
      <c r="BP40" s="16"/>
      <c r="BQ40" s="19">
        <f>IF(BO40=0,0,IF(BO40&gt;5,BO40,6-BO40*1))+IF(BP40=0,0,IF(BP40&gt;5,BP40,6-BP40*1))</f>
        <v>0</v>
      </c>
      <c r="BR40" s="29"/>
      <c r="BS40" s="30"/>
      <c r="BT40" s="30"/>
      <c r="BU40" s="16">
        <f>SUM(BR40*5+BS40*3+BT40*1)</f>
        <v>0</v>
      </c>
      <c r="BV40" s="16"/>
      <c r="BW40" s="30"/>
      <c r="BX40" s="16"/>
      <c r="BY40" s="16">
        <f>SUM(BV40*5+BW40*3+BX40*1)</f>
        <v>0</v>
      </c>
      <c r="BZ40" s="16"/>
      <c r="CA40" s="30"/>
      <c r="CB40" s="16"/>
      <c r="CC40" s="17">
        <f>SUM(BZ40*5+CA40*3+CB40*1)</f>
        <v>0</v>
      </c>
      <c r="CD40" s="22">
        <f>SUM(BI40:BJ40,BL40:BM40,BO40:BP40,BR40:BT40,BV40:BX40,BZ40:CB40)</f>
        <v>0</v>
      </c>
      <c r="CE40" s="195"/>
      <c r="CF40" s="197"/>
      <c r="CG40" s="276"/>
      <c r="CH40" s="15" t="s">
        <v>53</v>
      </c>
      <c r="CI40" s="25"/>
      <c r="CJ40" s="19">
        <f>IF(CI40=0,0,IF(CI40&gt;10,1,44-CI40*4))</f>
        <v>0</v>
      </c>
      <c r="CK40" s="19"/>
      <c r="CL40" s="26">
        <f>IF(CK40=0,0,IF(CK40=6,1,IF(CK40&gt;6,CK40,12-CK40*2)))</f>
        <v>0</v>
      </c>
      <c r="CM40" s="59"/>
      <c r="CN40" s="19"/>
      <c r="CO40" s="19"/>
      <c r="CP40" s="19"/>
      <c r="CQ40" s="19"/>
      <c r="CR40" s="19"/>
      <c r="CS40" s="19">
        <f>IF(CM40=0,0,IF(CM40&gt;5,CM40,6-CM40*1))+IF(CN40=0,0,IF(CN40&gt;5,CN40,12-CN40*2))+IF(CO40=0,0,IF(CO40&gt;5,CO40,18-CO40*3))+IF(CP40=0,0,IF(CP40&gt;5,CP40,18-CP40*3))+IF(CQ40=0,0,IF(CQ40&gt;5,CQ40,24-CQ40*4))+IF(CR40=0,0,IF(CR40&gt;5,CR40,30-CR40*5))</f>
        <v>0</v>
      </c>
      <c r="CT40" s="19">
        <v>4</v>
      </c>
      <c r="CU40" s="19"/>
      <c r="CV40" s="19"/>
      <c r="CW40" s="19"/>
      <c r="CX40" s="19"/>
      <c r="CY40" s="19"/>
      <c r="CZ40" s="19">
        <f>IF(CT40=0,0,IF(CT40&gt;5,CT40,6-CT40*1))+IF(CU40=0,0,IF(CU40&gt;5,CU40,12-CU40*2))+IF(CV40=0,0,IF(CV40&gt;5,CV40,18-CV40*3))+IF(CW40=0,0,IF(CW40&gt;5,CW40,18-CW40*3))+IF(CX40=0,0,IF(CX40&gt;5,CX40,24-CX40*4))+IF(CY40=0,0,IF(CY40&gt;5,CY40,30-CY40*5))</f>
        <v>2</v>
      </c>
      <c r="DA40" s="19"/>
      <c r="DB40" s="19"/>
      <c r="DC40" s="19"/>
      <c r="DD40" s="19"/>
      <c r="DE40" s="19"/>
      <c r="DF40" s="19"/>
      <c r="DG40" s="19">
        <f>IF(DA40=0,0,IF(DA40&gt;5,DA40,6-DA40*1))+IF(DB40=0,0,IF(DB40&gt;5,DB40,12-DB40*2))+IF(DC40=0,0,IF(DC40&gt;5,DC40,18-DC40*3))+IF(DD40=0,0,IF(DD40&gt;5,DD40,18-DD40*3))+IF(DE40=0,0,IF(DE40&gt;5,DE40,24-DE40*4))+IF(DF40=0,0,IF(DF40&gt;5,DF40,30-DF40*5))</f>
        <v>0</v>
      </c>
      <c r="DH40" s="18"/>
      <c r="DI40" s="16"/>
      <c r="DJ40" s="16"/>
      <c r="DK40" s="16"/>
      <c r="DL40" s="16"/>
      <c r="DM40" s="16"/>
      <c r="DN40" s="16"/>
      <c r="DO40" s="17"/>
      <c r="DP40" s="27">
        <f>SUM(CJ40,CL40,CS40,CZ40,DG40,DI40,DK40,DM40,DO40)</f>
        <v>2</v>
      </c>
      <c r="DQ40" s="195"/>
      <c r="DR40" s="200"/>
      <c r="DS40" s="276"/>
      <c r="DT40" s="231"/>
    </row>
    <row r="41" spans="1:124" ht="27.75" customHeight="1">
      <c r="A41" s="224" t="s">
        <v>84</v>
      </c>
      <c r="B41" s="15" t="s">
        <v>51</v>
      </c>
      <c r="C41" s="166">
        <v>1</v>
      </c>
      <c r="D41" s="165"/>
      <c r="E41" s="165"/>
      <c r="F41" s="165"/>
      <c r="G41" s="165"/>
      <c r="H41" s="16">
        <f>SUM(C41*2)</f>
        <v>2</v>
      </c>
      <c r="I41" s="165">
        <v>1</v>
      </c>
      <c r="J41" s="165"/>
      <c r="K41" s="165"/>
      <c r="L41" s="165"/>
      <c r="M41" s="165"/>
      <c r="N41" s="16">
        <f>SUM(I41*2)</f>
        <v>2</v>
      </c>
      <c r="O41" s="165"/>
      <c r="P41" s="165"/>
      <c r="Q41" s="17">
        <f>SUM(O41*2)</f>
        <v>0</v>
      </c>
      <c r="R41" s="166"/>
      <c r="S41" s="165"/>
      <c r="T41" s="165"/>
      <c r="U41" s="165"/>
      <c r="V41" s="165"/>
      <c r="W41" s="16">
        <f>SUM(R41*5)</f>
        <v>0</v>
      </c>
      <c r="X41" s="165"/>
      <c r="Y41" s="165"/>
      <c r="Z41" s="165"/>
      <c r="AA41" s="165"/>
      <c r="AB41" s="165"/>
      <c r="AC41" s="16">
        <f>SUM(X41*5)</f>
        <v>0</v>
      </c>
      <c r="AD41" s="165"/>
      <c r="AE41" s="165"/>
      <c r="AF41" s="17">
        <f>SUM(AD41*5)</f>
        <v>0</v>
      </c>
      <c r="AG41" s="166"/>
      <c r="AH41" s="165"/>
      <c r="AI41" s="16">
        <f>SUM(AG41*10)</f>
        <v>0</v>
      </c>
      <c r="AJ41" s="165"/>
      <c r="AK41" s="165"/>
      <c r="AL41" s="16">
        <f>SUM(AJ41*10)</f>
        <v>0</v>
      </c>
      <c r="AM41" s="16"/>
      <c r="AN41" s="17">
        <f>SUM(AM41*10)</f>
        <v>0</v>
      </c>
      <c r="AO41" s="166"/>
      <c r="AP41" s="165"/>
      <c r="AQ41" s="16">
        <f>SUM(AO41*10)</f>
        <v>0</v>
      </c>
      <c r="AR41" s="165"/>
      <c r="AS41" s="165"/>
      <c r="AT41" s="16">
        <f>SUM(AR41*10)</f>
        <v>0</v>
      </c>
      <c r="AU41" s="16"/>
      <c r="AV41" s="17">
        <f>SUM(AU41*10)</f>
        <v>0</v>
      </c>
      <c r="AW41" s="18"/>
      <c r="AX41" s="19">
        <f>IF(AW41="A1",30,IF(AW41="A2",20,""))</f>
      </c>
      <c r="AY41" s="16"/>
      <c r="AZ41" s="19">
        <f>IF(AY41="A1",30,IF(AY41="A2",20,""))</f>
      </c>
      <c r="BA41" s="16"/>
      <c r="BB41" s="19">
        <f>IF(BA41="A1",30,IF(BA41="A2",20,""))</f>
      </c>
      <c r="BC41" s="16"/>
      <c r="BD41" s="26">
        <f>IF(BC41="A1",30,IF(BC41="A2",20,""))</f>
      </c>
      <c r="BE41" s="22">
        <f>SUM(H41,N41,Q41,W41,AC41,AF41,AI41,AL41,AN41,AQ41,AT41,AV41,AX41)</f>
        <v>4</v>
      </c>
      <c r="BF41" s="209">
        <f>SUM(BE41,BE42)</f>
        <v>6</v>
      </c>
      <c r="BG41" s="229" t="str">
        <f ca="1">IF(CELL("contenuto",$A41)="","",CELL("contenuto",$A41))</f>
        <v>LEGNARO</v>
      </c>
      <c r="BH41" s="15" t="s">
        <v>52</v>
      </c>
      <c r="BI41" s="18"/>
      <c r="BJ41" s="16"/>
      <c r="BK41" s="16">
        <f>SUM(BI41:BJ41)</f>
        <v>0</v>
      </c>
      <c r="BL41" s="16"/>
      <c r="BM41" s="16"/>
      <c r="BN41" s="16">
        <f>SUM(BL41:BM41)</f>
        <v>0</v>
      </c>
      <c r="BO41" s="16"/>
      <c r="BP41" s="16"/>
      <c r="BQ41" s="16">
        <f>SUM(BO41:BP41)</f>
        <v>0</v>
      </c>
      <c r="BR41" s="29"/>
      <c r="BS41" s="20"/>
      <c r="BT41" s="30"/>
      <c r="BU41" s="16">
        <f>SUM(BR41*2+BT41*2)</f>
        <v>0</v>
      </c>
      <c r="BV41" s="16"/>
      <c r="BW41" s="20"/>
      <c r="BX41" s="16"/>
      <c r="BY41" s="16">
        <f>SUM(BV41*2+BX41*2)</f>
        <v>0</v>
      </c>
      <c r="BZ41" s="16"/>
      <c r="CA41" s="20"/>
      <c r="CB41" s="16"/>
      <c r="CC41" s="17">
        <f>SUM(BZ41*2+CB41*2)</f>
        <v>0</v>
      </c>
      <c r="CD41" s="22">
        <f>SUM(BK41,BN41,BQ41,BU41,BY41,CC41)</f>
        <v>0</v>
      </c>
      <c r="CE41" s="195">
        <f>SUM(CD41,CD42)</f>
        <v>0</v>
      </c>
      <c r="CF41" s="196">
        <f>SUM(BF41,CE41)</f>
        <v>6</v>
      </c>
      <c r="CG41" s="229" t="str">
        <f ca="1">IF(CELL("contenuto",$A41)="","",CELL("contenuto",$A41))</f>
        <v>LEGNARO</v>
      </c>
      <c r="CH41" s="15" t="s">
        <v>52</v>
      </c>
      <c r="CI41" s="25"/>
      <c r="CJ41" s="19">
        <f>SUM(CI41*25)</f>
        <v>0</v>
      </c>
      <c r="CK41" s="19"/>
      <c r="CL41" s="26">
        <f>SUM(CK41*6)</f>
        <v>0</v>
      </c>
      <c r="CM41" s="25"/>
      <c r="CN41" s="19"/>
      <c r="CO41" s="19"/>
      <c r="CP41" s="19"/>
      <c r="CQ41" s="19"/>
      <c r="CR41" s="19"/>
      <c r="CS41" s="19">
        <f>SUM(CM41*3+CN41*6+CO41*10+CP41*15+CQ41*20+CR41*25)</f>
        <v>0</v>
      </c>
      <c r="CT41" s="19"/>
      <c r="CU41" s="19"/>
      <c r="CV41" s="19"/>
      <c r="CW41" s="19"/>
      <c r="CX41" s="19"/>
      <c r="CY41" s="19"/>
      <c r="CZ41" s="19">
        <f>SUM(CT41*3+CU41*6+CV41*10+CW41*15+CX41*20+CY41*25)</f>
        <v>0</v>
      </c>
      <c r="DA41" s="19"/>
      <c r="DB41" s="19"/>
      <c r="DC41" s="19"/>
      <c r="DD41" s="19"/>
      <c r="DE41" s="19"/>
      <c r="DF41" s="19"/>
      <c r="DG41" s="19">
        <f>SUM(DA41*3+DB41*6+DC41*10+DD41*15+DE41*20+DF41*25)</f>
        <v>0</v>
      </c>
      <c r="DH41" s="18"/>
      <c r="DI41" s="16"/>
      <c r="DJ41" s="16"/>
      <c r="DK41" s="16"/>
      <c r="DL41" s="16"/>
      <c r="DM41" s="16"/>
      <c r="DN41" s="16"/>
      <c r="DO41" s="17"/>
      <c r="DP41" s="27">
        <f t="shared" si="0"/>
        <v>0</v>
      </c>
      <c r="DQ41" s="195">
        <f>SUM(DP41,DP42)</f>
        <v>0</v>
      </c>
      <c r="DR41" s="199">
        <f>SUM(DQ41)</f>
        <v>0</v>
      </c>
      <c r="DS41" s="229" t="str">
        <f ca="1">IF(CELL("contenuto",$A41)="","",CELL("contenuto",$A41))</f>
        <v>LEGNARO</v>
      </c>
      <c r="DT41" s="231">
        <f>SUM(CF41,DR41)</f>
        <v>6</v>
      </c>
    </row>
    <row r="42" spans="1:124" ht="27.75" customHeight="1">
      <c r="A42" s="275"/>
      <c r="B42" s="15" t="s">
        <v>53</v>
      </c>
      <c r="C42" s="18">
        <v>37</v>
      </c>
      <c r="D42" s="16"/>
      <c r="E42" s="16"/>
      <c r="F42" s="16"/>
      <c r="G42" s="16"/>
      <c r="H42" s="19">
        <f>IF(C42=0,0,IF(C42&gt;10,1,11-C42*1))+IF(D42=0,0,IF(D42&gt;10,1,11-D42*1))+IF(E42=0,0,IF(E42&gt;10,1,11-E42*1))+IF(F42=0,0,IF(F42&gt;10,1,11-F42*1))+IF(G42=0,0,IF(G42&gt;10,1,11-G42*1))</f>
        <v>1</v>
      </c>
      <c r="I42" s="16">
        <v>36</v>
      </c>
      <c r="J42" s="16"/>
      <c r="K42" s="16"/>
      <c r="L42" s="16"/>
      <c r="M42" s="16"/>
      <c r="N42" s="19">
        <f>IF(I42=0,0,IF(I42&gt;10,1,11-I42*1))+IF(J42=0,0,IF(J42&gt;10,1,11-J42*1))+IF(K42=0,0,IF(K42&gt;10,1,11-K42*1))+IF(L42=0,0,IF(L42&gt;10,1,11-L42*1))+IF(M42=0,0,IF(M42&gt;10,1,11-M42*1))</f>
        <v>1</v>
      </c>
      <c r="O42" s="16"/>
      <c r="P42" s="16"/>
      <c r="Q42" s="26">
        <f>IF(O42=0,0,IF(O42&gt;10,1,11-O42*1))+IF(P42=0,0,IF(P42&gt;10,1,11-P42*1))</f>
        <v>0</v>
      </c>
      <c r="R42" s="18"/>
      <c r="S42" s="16"/>
      <c r="T42" s="16"/>
      <c r="U42" s="16"/>
      <c r="V42" s="16"/>
      <c r="W42" s="19">
        <f>IF(R42=0,0,IF(R42&gt;15,1,32-R42*2))+IF(S42=0,0,IF(S42&gt;15,1,32-S42*2))+IF(T42=0,0,IF(T42&gt;15,1,32-T42*2))+IF(U42=0,0,IF(U42&gt;15,1,32-U42*2))+IF(V42=0,0,IF(V42&gt;15,1,32-V42*2))</f>
        <v>0</v>
      </c>
      <c r="X42" s="16"/>
      <c r="Y42" s="16"/>
      <c r="Z42" s="16"/>
      <c r="AA42" s="16"/>
      <c r="AB42" s="16"/>
      <c r="AC42" s="19">
        <f>IF(X42=0,0,IF(X42&gt;15,1,32-X42*2))+IF(Y42=0,0,IF(Y42&gt;15,1,32-Y42*2))+IF(Z42=0,0,IF(Z42&gt;15,1,32-Z42*2))+IF(AA42=0,0,IF(AA42&gt;15,1,32-AA42*2))+IF(AB42=0,0,IF(AB42&gt;15,1,32-AB42*2))</f>
        <v>0</v>
      </c>
      <c r="AD42" s="16"/>
      <c r="AE42" s="16"/>
      <c r="AF42" s="26">
        <f>IF(AD42=0,0,IF(AD42&gt;15,1,32-AD42*2))+IF(AE42=0,0,IF(AE42&gt;15,1,32-AE42*2))</f>
        <v>0</v>
      </c>
      <c r="AG42" s="18"/>
      <c r="AH42" s="16"/>
      <c r="AI42" s="19">
        <f>IF(AG42=0,0,IF(AG42&gt;5,1,6-AG42*1))+IF(AH42=0,0,IF(AH42&gt;5,1,6-AH42*1))</f>
        <v>0</v>
      </c>
      <c r="AJ42" s="16"/>
      <c r="AK42" s="16"/>
      <c r="AL42" s="19">
        <f>IF(AJ42=0,0,IF(AJ42&gt;5,1,6-AJ42*1))+IF(AK42=0,0,IF(AK42&gt;5,1,6-AK42*1))</f>
        <v>0</v>
      </c>
      <c r="AM42" s="16"/>
      <c r="AN42" s="26">
        <f>IF(AM42=0,0,IF(AM42&gt;5,1,6-AM42*1))</f>
        <v>0</v>
      </c>
      <c r="AO42" s="18"/>
      <c r="AP42" s="16"/>
      <c r="AQ42" s="19">
        <f>IF(AO42=0,0,IF(AO42&gt;5,1,18-AO42*3))+IF(AP42=0,0,IF(AP42&gt;5,1,18-AP42*3))</f>
        <v>0</v>
      </c>
      <c r="AR42" s="16"/>
      <c r="AS42" s="16"/>
      <c r="AT42" s="19">
        <f>IF(AR42=0,0,IF(AR42&gt;5,1,18-AR42*3))+IF(AS42=0,0,IF(AS42&gt;5,1,18-AS42*3))</f>
        <v>0</v>
      </c>
      <c r="AU42" s="16"/>
      <c r="AV42" s="26">
        <f>IF(AU42=0,0,IF(AU42&gt;5,1,18-AU42*3))</f>
        <v>0</v>
      </c>
      <c r="AW42" s="18"/>
      <c r="AX42" s="19">
        <f>IF(AW42=0,0,IF(AW42&gt;10,1,IF(AW41="A1",33-AW42*3,22-AW42*2)))</f>
        <v>0</v>
      </c>
      <c r="AY42" s="16"/>
      <c r="AZ42" s="19">
        <f>IF(AY42=0,0,IF(AY42&gt;10,1,IF(AY41="A1",33-AY42*3,22-AY42*2)))</f>
        <v>0</v>
      </c>
      <c r="BA42" s="16"/>
      <c r="BB42" s="19">
        <f>IF(BA42=0,0,IF(BA42&gt;10,1,IF(BA41="A1",33-BA42*3,22-BA42*2)))</f>
        <v>0</v>
      </c>
      <c r="BC42" s="16"/>
      <c r="BD42" s="26">
        <f>IF(BC42=0,0,IF(BC42&gt;10,1,IF(BC41="A1",33-BC42*3,22-BC42*2)))</f>
        <v>0</v>
      </c>
      <c r="BE42" s="22">
        <f>SUM(H42,N42,Q42,W42,AC42,AF42,AI42,AL42,AN42,AQ42,AT42,AV42,AX42,AZ42,BB42,BD42)</f>
        <v>2</v>
      </c>
      <c r="BF42" s="209"/>
      <c r="BG42" s="276"/>
      <c r="BH42" s="15" t="s">
        <v>53</v>
      </c>
      <c r="BI42" s="18"/>
      <c r="BJ42" s="16"/>
      <c r="BK42" s="19">
        <f>IF(BI42=0,0,IF(BI42&gt;5,BI42,6-BI42*1))+IF(BJ42=0,0,IF(BJ42&gt;5,BJ42,6-BJ42*1))</f>
        <v>0</v>
      </c>
      <c r="BL42" s="19"/>
      <c r="BM42" s="19"/>
      <c r="BN42" s="19">
        <f>IF(BL42=0,0,IF(BL42&gt;5,BL42,6-BL42*1))+IF(BM42=0,0,IF(BM42&gt;5,BM42,6-BM42*1))</f>
        <v>0</v>
      </c>
      <c r="BO42" s="16"/>
      <c r="BP42" s="16"/>
      <c r="BQ42" s="19">
        <f>IF(BO42=0,0,IF(BO42&gt;5,BO42,6-BO42*1))+IF(BP42=0,0,IF(BP42&gt;5,BP42,6-BP42*1))</f>
        <v>0</v>
      </c>
      <c r="BR42" s="29"/>
      <c r="BS42" s="30"/>
      <c r="BT42" s="30"/>
      <c r="BU42" s="16">
        <f>SUM(BR42*5+BS42*3+BT42*1)</f>
        <v>0</v>
      </c>
      <c r="BV42" s="16"/>
      <c r="BW42" s="30"/>
      <c r="BX42" s="16"/>
      <c r="BY42" s="16">
        <f>SUM(BV42*5+BW42*3+BX42*1)</f>
        <v>0</v>
      </c>
      <c r="BZ42" s="16"/>
      <c r="CA42" s="30"/>
      <c r="CB42" s="16"/>
      <c r="CC42" s="17">
        <f>SUM(BZ42*5+CA42*3+CB42*1)</f>
        <v>0</v>
      </c>
      <c r="CD42" s="22">
        <f>SUM(BI42:BJ42,BL42:BM42,BO42:BP42,BR42:BT42,BV42:BX42,BZ42:CB42)</f>
        <v>0</v>
      </c>
      <c r="CE42" s="195"/>
      <c r="CF42" s="197"/>
      <c r="CG42" s="276"/>
      <c r="CH42" s="15" t="s">
        <v>53</v>
      </c>
      <c r="CI42" s="25"/>
      <c r="CJ42" s="19">
        <f>IF(CI42=0,0,IF(CI42&gt;10,1,44-CI42*4))</f>
        <v>0</v>
      </c>
      <c r="CK42" s="19"/>
      <c r="CL42" s="26">
        <f>IF(CK42=0,0,IF(CK42=6,1,IF(CK42&gt;6,CK42,12-CK42*2)))</f>
        <v>0</v>
      </c>
      <c r="CM42" s="25"/>
      <c r="CN42" s="19"/>
      <c r="CO42" s="19"/>
      <c r="CP42" s="19"/>
      <c r="CQ42" s="19"/>
      <c r="CR42" s="19"/>
      <c r="CS42" s="19">
        <f>IF(CM42=0,0,IF(CM42&gt;5,CM42,6-CM42*1))+IF(CN42=0,0,IF(CN42&gt;5,CN42,12-CN42*2))+IF(CO42=0,0,IF(CO42&gt;5,CO42,18-CO42*3))+IF(CP42=0,0,IF(CP42&gt;5,CP42,18-CP42*3))+IF(CQ42=0,0,IF(CQ42&gt;5,CQ42,24-CQ42*4))+IF(CR42=0,0,IF(CR42&gt;5,CR42,30-CR42*5))</f>
        <v>0</v>
      </c>
      <c r="CT42" s="19"/>
      <c r="CU42" s="19"/>
      <c r="CV42" s="19"/>
      <c r="CW42" s="19"/>
      <c r="CX42" s="19"/>
      <c r="CY42" s="19"/>
      <c r="CZ42" s="19">
        <f>IF(CT42=0,0,IF(CT42&gt;5,CT42,6-CT42*1))+IF(CU42=0,0,IF(CU42&gt;5,CU42,12-CU42*2))+IF(CV42=0,0,IF(CV42&gt;5,CV42,18-CV42*3))+IF(CW42=0,0,IF(CW42&gt;5,CW42,18-CW42*3))+IF(CX42=0,0,IF(CX42&gt;5,CX42,24-CX42*4))+IF(CY42=0,0,IF(CY42&gt;5,CY42,30-CY42*5))</f>
        <v>0</v>
      </c>
      <c r="DA42" s="19"/>
      <c r="DB42" s="19"/>
      <c r="DC42" s="19"/>
      <c r="DD42" s="19"/>
      <c r="DE42" s="19"/>
      <c r="DF42" s="19"/>
      <c r="DG42" s="19">
        <f>IF(DA42=0,0,IF(DA42&gt;5,DA42,6-DA42*1))+IF(DB42=0,0,IF(DB42&gt;5,DB42,12-DB42*2))+IF(DC42=0,0,IF(DC42&gt;5,DC42,18-DC42*3))+IF(DD42=0,0,IF(DD42&gt;5,DD42,18-DD42*3))+IF(DE42=0,0,IF(DE42&gt;5,DE42,24-DE42*4))+IF(DF42=0,0,IF(DF42&gt;5,DF42,30-DF42*5))</f>
        <v>0</v>
      </c>
      <c r="DH42" s="18"/>
      <c r="DI42" s="16"/>
      <c r="DJ42" s="16"/>
      <c r="DK42" s="16"/>
      <c r="DL42" s="16"/>
      <c r="DM42" s="16"/>
      <c r="DN42" s="16"/>
      <c r="DO42" s="17"/>
      <c r="DP42" s="27">
        <f t="shared" si="0"/>
        <v>0</v>
      </c>
      <c r="DQ42" s="195"/>
      <c r="DR42" s="200"/>
      <c r="DS42" s="276"/>
      <c r="DT42" s="231"/>
    </row>
    <row r="43" spans="1:124" ht="27.75" customHeight="1">
      <c r="A43" s="224" t="s">
        <v>85</v>
      </c>
      <c r="B43" s="15" t="s">
        <v>51</v>
      </c>
      <c r="C43" s="166">
        <v>1</v>
      </c>
      <c r="D43" s="165"/>
      <c r="E43" s="165"/>
      <c r="F43" s="165"/>
      <c r="G43" s="165"/>
      <c r="H43" s="16">
        <f>SUM(C43*2)</f>
        <v>2</v>
      </c>
      <c r="I43" s="165">
        <v>1</v>
      </c>
      <c r="J43" s="165"/>
      <c r="K43" s="165"/>
      <c r="L43" s="165"/>
      <c r="M43" s="165"/>
      <c r="N43" s="16">
        <f>SUM(I43*2)</f>
        <v>2</v>
      </c>
      <c r="O43" s="165"/>
      <c r="P43" s="165"/>
      <c r="Q43" s="17">
        <f>SUM(O43*2)</f>
        <v>0</v>
      </c>
      <c r="R43" s="166"/>
      <c r="S43" s="165"/>
      <c r="T43" s="165"/>
      <c r="U43" s="165"/>
      <c r="V43" s="165"/>
      <c r="W43" s="16">
        <f>SUM(R43*5)</f>
        <v>0</v>
      </c>
      <c r="X43" s="165"/>
      <c r="Y43" s="165"/>
      <c r="Z43" s="165"/>
      <c r="AA43" s="165"/>
      <c r="AB43" s="165"/>
      <c r="AC43" s="16">
        <f>SUM(X43*5)</f>
        <v>0</v>
      </c>
      <c r="AD43" s="165"/>
      <c r="AE43" s="165"/>
      <c r="AF43" s="17">
        <f>SUM(AD43*5)</f>
        <v>0</v>
      </c>
      <c r="AG43" s="166"/>
      <c r="AH43" s="165"/>
      <c r="AI43" s="16">
        <f>SUM(AG43*10)</f>
        <v>0</v>
      </c>
      <c r="AJ43" s="165"/>
      <c r="AK43" s="165"/>
      <c r="AL43" s="16">
        <f>SUM(AJ43*10)</f>
        <v>0</v>
      </c>
      <c r="AM43" s="16"/>
      <c r="AN43" s="17">
        <f>SUM(AM43*10)</f>
        <v>0</v>
      </c>
      <c r="AO43" s="166"/>
      <c r="AP43" s="165"/>
      <c r="AQ43" s="16">
        <f>SUM(AO43*10)</f>
        <v>0</v>
      </c>
      <c r="AR43" s="165"/>
      <c r="AS43" s="165"/>
      <c r="AT43" s="16">
        <f>SUM(AR43*10)</f>
        <v>0</v>
      </c>
      <c r="AU43" s="16"/>
      <c r="AV43" s="17">
        <f>SUM(AU43*10)</f>
        <v>0</v>
      </c>
      <c r="AW43" s="18"/>
      <c r="AX43" s="19">
        <f>IF(AW43="A1",30,IF(AW43="A2",20,""))</f>
      </c>
      <c r="AY43" s="16"/>
      <c r="AZ43" s="19">
        <f>IF(AY43="A1",30,IF(AY43="A2",20,""))</f>
      </c>
      <c r="BA43" s="16"/>
      <c r="BB43" s="19">
        <f>IF(BA43="A1",30,IF(BA43="A2",20,""))</f>
      </c>
      <c r="BC43" s="16"/>
      <c r="BD43" s="26">
        <f>IF(BC43="A1",30,IF(BC43="A2",20,""))</f>
      </c>
      <c r="BE43" s="22">
        <f>SUM(H43,N43,Q43,W43,AC43,AF43,AI43,AL43,AN43,AQ43,AT43,AV43,AX43)</f>
        <v>4</v>
      </c>
      <c r="BF43" s="209">
        <f>SUM(BE43,BE44)</f>
        <v>6</v>
      </c>
      <c r="BG43" s="229" t="str">
        <f ca="1">IF(CELL("contenuto",$A43)="","",CELL("contenuto",$A43))</f>
        <v>MYGYM</v>
      </c>
      <c r="BH43" s="15" t="s">
        <v>52</v>
      </c>
      <c r="BI43" s="18"/>
      <c r="BJ43" s="16"/>
      <c r="BK43" s="16">
        <f>SUM(BI43:BJ43)</f>
        <v>0</v>
      </c>
      <c r="BL43" s="16"/>
      <c r="BM43" s="16"/>
      <c r="BN43" s="16">
        <f>SUM(BL43:BM43)</f>
        <v>0</v>
      </c>
      <c r="BO43" s="16"/>
      <c r="BP43" s="16"/>
      <c r="BQ43" s="16">
        <f>SUM(BO43:BP43)</f>
        <v>0</v>
      </c>
      <c r="BR43" s="29"/>
      <c r="BS43" s="20"/>
      <c r="BT43" s="30"/>
      <c r="BU43" s="16">
        <f>SUM(BR43*2+BT43*2)</f>
        <v>0</v>
      </c>
      <c r="BV43" s="16"/>
      <c r="BW43" s="20"/>
      <c r="BX43" s="16"/>
      <c r="BY43" s="16">
        <f>SUM(BV43*2+BX43*2)</f>
        <v>0</v>
      </c>
      <c r="BZ43" s="16">
        <v>1</v>
      </c>
      <c r="CA43" s="20"/>
      <c r="CB43" s="16">
        <v>1</v>
      </c>
      <c r="CC43" s="17">
        <f>SUM(BZ43*2+CB43*2)</f>
        <v>4</v>
      </c>
      <c r="CD43" s="22">
        <f>SUM(BK43,BN43,BQ43,BU43,BY43,CC43)</f>
        <v>4</v>
      </c>
      <c r="CE43" s="195">
        <f>SUM(CD43,CD44)</f>
        <v>4</v>
      </c>
      <c r="CF43" s="196">
        <f>SUM(BF43,CE43)</f>
        <v>10</v>
      </c>
      <c r="CG43" s="229" t="str">
        <f ca="1">IF(CELL("contenuto",$A43)="","",CELL("contenuto",$A43))</f>
        <v>MYGYM</v>
      </c>
      <c r="CH43" s="15" t="s">
        <v>52</v>
      </c>
      <c r="CI43" s="25"/>
      <c r="CJ43" s="19">
        <f>SUM(CI43*25)</f>
        <v>0</v>
      </c>
      <c r="CK43" s="19"/>
      <c r="CL43" s="26">
        <f>SUM(CK43*6)</f>
        <v>0</v>
      </c>
      <c r="CM43" s="25"/>
      <c r="CN43" s="19"/>
      <c r="CO43" s="19"/>
      <c r="CP43" s="19"/>
      <c r="CQ43" s="19"/>
      <c r="CR43" s="19"/>
      <c r="CS43" s="19">
        <f>SUM(CM43*3+CN43*6+CO43*10+CP43*15+CQ43*20+CR43*25)</f>
        <v>0</v>
      </c>
      <c r="CT43" s="19"/>
      <c r="CU43" s="19"/>
      <c r="CV43" s="19"/>
      <c r="CW43" s="19"/>
      <c r="CX43" s="19"/>
      <c r="CY43" s="19"/>
      <c r="CZ43" s="19">
        <f>SUM(CT43*3+CU43*6+CV43*10+CW43*15+CX43*20+CY43*25)</f>
        <v>0</v>
      </c>
      <c r="DA43" s="19"/>
      <c r="DB43" s="19"/>
      <c r="DC43" s="19"/>
      <c r="DD43" s="19"/>
      <c r="DE43" s="19"/>
      <c r="DF43" s="19"/>
      <c r="DG43" s="19">
        <f>SUM(DA43*3+DB43*6+DC43*10+DD43*15+DE43*20+DF43*25)</f>
        <v>0</v>
      </c>
      <c r="DH43" s="18"/>
      <c r="DI43" s="16"/>
      <c r="DJ43" s="16"/>
      <c r="DK43" s="16"/>
      <c r="DL43" s="16"/>
      <c r="DM43" s="16"/>
      <c r="DN43" s="16"/>
      <c r="DO43" s="17"/>
      <c r="DP43" s="27">
        <f t="shared" si="0"/>
        <v>0</v>
      </c>
      <c r="DQ43" s="195">
        <f>SUM(DP43,DP44)</f>
        <v>0</v>
      </c>
      <c r="DR43" s="199">
        <f>SUM(DQ43)</f>
        <v>0</v>
      </c>
      <c r="DS43" s="229" t="str">
        <f ca="1">IF(CELL("contenuto",$A43)="","",CELL("contenuto",$A43))</f>
        <v>MYGYM</v>
      </c>
      <c r="DT43" s="231">
        <f>SUM(CF43,DR43)</f>
        <v>10</v>
      </c>
    </row>
    <row r="44" spans="1:124" ht="27.75" customHeight="1" thickBot="1">
      <c r="A44" s="225"/>
      <c r="B44" s="31" t="s">
        <v>53</v>
      </c>
      <c r="C44" s="32">
        <v>40</v>
      </c>
      <c r="D44" s="33"/>
      <c r="E44" s="33"/>
      <c r="F44" s="33"/>
      <c r="G44" s="33"/>
      <c r="H44" s="34">
        <f>IF(C44=0,0,IF(C44&gt;10,1,11-C44*1))+IF(D44=0,0,IF(D44&gt;10,1,11-D44*1))+IF(E44=0,0,IF(E44&gt;10,1,11-E44*1))+IF(F44=0,0,IF(F44&gt;10,1,11-F44*1))+IF(G44=0,0,IF(G44&gt;10,1,11-G44*1))</f>
        <v>1</v>
      </c>
      <c r="I44" s="33">
        <v>33</v>
      </c>
      <c r="J44" s="33"/>
      <c r="K44" s="33"/>
      <c r="L44" s="33"/>
      <c r="M44" s="33"/>
      <c r="N44" s="34">
        <f>IF(I44=0,0,IF(I44&gt;10,1,11-I44*1))+IF(J44=0,0,IF(J44&gt;10,1,11-J44*1))+IF(K44=0,0,IF(K44&gt;10,1,11-K44*1))+IF(L44=0,0,IF(L44&gt;10,1,11-L44*1))+IF(M44=0,0,IF(M44&gt;10,1,11-M44*1))</f>
        <v>1</v>
      </c>
      <c r="O44" s="33"/>
      <c r="P44" s="33"/>
      <c r="Q44" s="35">
        <f>IF(O44=0,0,IF(O44&gt;10,1,11-O44*1))+IF(P44=0,0,IF(P44&gt;10,1,11-P44*1))</f>
        <v>0</v>
      </c>
      <c r="R44" s="32"/>
      <c r="S44" s="33"/>
      <c r="T44" s="33"/>
      <c r="U44" s="33"/>
      <c r="V44" s="33"/>
      <c r="W44" s="34">
        <f>IF(R44=0,0,IF(R44&gt;15,1,32-R44*2))+IF(S44=0,0,IF(S44&gt;15,1,32-S44*2))+IF(T44=0,0,IF(T44&gt;15,1,32-T44*2))+IF(U44=0,0,IF(U44&gt;15,1,32-U44*2))+IF(V44=0,0,IF(V44&gt;15,1,32-V44*2))</f>
        <v>0</v>
      </c>
      <c r="X44" s="33"/>
      <c r="Y44" s="33"/>
      <c r="Z44" s="33"/>
      <c r="AA44" s="33"/>
      <c r="AB44" s="33"/>
      <c r="AC44" s="34">
        <f>IF(X44=0,0,IF(X44&gt;15,1,32-X44*2))+IF(Y44=0,0,IF(Y44&gt;15,1,32-Y44*2))+IF(Z44=0,0,IF(Z44&gt;15,1,32-Z44*2))+IF(AA44=0,0,IF(AA44&gt;15,1,32-AA44*2))+IF(AB44=0,0,IF(AB44&gt;15,1,32-AB44*2))</f>
        <v>0</v>
      </c>
      <c r="AD44" s="33"/>
      <c r="AE44" s="33"/>
      <c r="AF44" s="35">
        <f>IF(AD44=0,0,IF(AD44&gt;15,1,32-AD44*2))+IF(AE44=0,0,IF(AE44&gt;15,1,32-AE44*2))</f>
        <v>0</v>
      </c>
      <c r="AG44" s="32"/>
      <c r="AH44" s="33"/>
      <c r="AI44" s="34">
        <f>IF(AG44=0,0,IF(AG44&gt;5,1,6-AG44*1))+IF(AH44=0,0,IF(AH44&gt;5,1,6-AH44*1))</f>
        <v>0</v>
      </c>
      <c r="AJ44" s="33"/>
      <c r="AK44" s="33"/>
      <c r="AL44" s="34">
        <f>IF(AJ44=0,0,IF(AJ44&gt;5,1,6-AJ44*1))+IF(AK44=0,0,IF(AK44&gt;5,1,6-AK44*1))</f>
        <v>0</v>
      </c>
      <c r="AM44" s="33"/>
      <c r="AN44" s="35">
        <f>IF(AM44=0,0,IF(AM44&gt;5,1,6-AM44*1))</f>
        <v>0</v>
      </c>
      <c r="AO44" s="32"/>
      <c r="AP44" s="33"/>
      <c r="AQ44" s="34">
        <f>IF(AO44=0,0,IF(AO44&gt;5,1,18-AO44*3))+IF(AP44=0,0,IF(AP44&gt;5,1,18-AP44*3))</f>
        <v>0</v>
      </c>
      <c r="AR44" s="33"/>
      <c r="AS44" s="33"/>
      <c r="AT44" s="34">
        <f>IF(AR44=0,0,IF(AR44&gt;5,1,18-AR44*3))+IF(AS44=0,0,IF(AS44&gt;5,1,18-AS44*3))</f>
        <v>0</v>
      </c>
      <c r="AU44" s="33"/>
      <c r="AV44" s="35">
        <f>IF(AU44=0,0,IF(AU44&gt;5,1,18-AU44*3))</f>
        <v>0</v>
      </c>
      <c r="AW44" s="32"/>
      <c r="AX44" s="34">
        <f>IF(AW44=0,0,IF(AW44&gt;10,1,IF(AW43="A1",33-AW44*3,22-AW44*2)))</f>
        <v>0</v>
      </c>
      <c r="AY44" s="33"/>
      <c r="AZ44" s="34">
        <f>IF(AY44=0,0,IF(AY44&gt;10,1,IF(AY43="A1",33-AY44*3,22-AY44*2)))</f>
        <v>0</v>
      </c>
      <c r="BA44" s="33"/>
      <c r="BB44" s="34">
        <f>IF(BA44=0,0,IF(BA44&gt;10,1,IF(BA43="A1",33-BA44*3,22-BA44*2)))</f>
        <v>0</v>
      </c>
      <c r="BC44" s="33"/>
      <c r="BD44" s="35">
        <f>IF(BC44=0,0,IF(BC44&gt;10,1,IF(BC43="A1",33-BC44*3,22-BC44*2)))</f>
        <v>0</v>
      </c>
      <c r="BE44" s="36">
        <f>SUM(H44,N44,Q44,W44,AC44,AF44,AI44,AL44,AN44,AQ44,AT44,AV44,AX44,AZ44,BB44,BD44)</f>
        <v>2</v>
      </c>
      <c r="BF44" s="223"/>
      <c r="BG44" s="230"/>
      <c r="BH44" s="37" t="s">
        <v>53</v>
      </c>
      <c r="BI44" s="32"/>
      <c r="BJ44" s="33"/>
      <c r="BK44" s="34">
        <f>IF(BI44=0,0,IF(BI44&gt;5,BI44,6-BI44*1))+IF(BJ44=0,0,IF(BJ44&gt;5,BJ44,6-BJ44*1))</f>
        <v>0</v>
      </c>
      <c r="BL44" s="34"/>
      <c r="BM44" s="34"/>
      <c r="BN44" s="34">
        <f>IF(BL44=0,0,IF(BL44&gt;5,BL44,6-BL44*1))+IF(BM44=0,0,IF(BM44&gt;5,BM44,6-BM44*1))</f>
        <v>0</v>
      </c>
      <c r="BO44" s="33"/>
      <c r="BP44" s="33"/>
      <c r="BQ44" s="34">
        <f>IF(BO44=0,0,IF(BO44&gt;5,BO44,6-BO44*1))+IF(BP44=0,0,IF(BP44&gt;5,BP44,6-BP44*1))</f>
        <v>0</v>
      </c>
      <c r="BR44" s="38"/>
      <c r="BS44" s="39"/>
      <c r="BT44" s="39"/>
      <c r="BU44" s="33">
        <f>SUM(BR44*5+BS44*3+BT44*1)</f>
        <v>0</v>
      </c>
      <c r="BV44" s="33"/>
      <c r="BW44" s="39"/>
      <c r="BX44" s="33"/>
      <c r="BY44" s="33">
        <f>SUM(BV44*5+BW44*3+BX44*1)</f>
        <v>0</v>
      </c>
      <c r="BZ44" s="33"/>
      <c r="CA44" s="39"/>
      <c r="CB44" s="33"/>
      <c r="CC44" s="40">
        <f>SUM(BZ44*5+CA44*3+CB44*1)</f>
        <v>0</v>
      </c>
      <c r="CD44" s="41">
        <f>SUM(BI44:BJ44,BL44:BM44,BO44:BP44,BR44:BT44,BV44:BX44,BZ44:CB44)</f>
        <v>0</v>
      </c>
      <c r="CE44" s="219"/>
      <c r="CF44" s="217"/>
      <c r="CG44" s="230"/>
      <c r="CH44" s="37" t="s">
        <v>53</v>
      </c>
      <c r="CI44" s="42"/>
      <c r="CJ44" s="34">
        <f>IF(CI44=0,0,IF(CI44&gt;10,1,44-CI44*4))</f>
        <v>0</v>
      </c>
      <c r="CK44" s="34"/>
      <c r="CL44" s="35">
        <f>IF(CK44=0,0,IF(CK44=6,1,IF(CK44&gt;6,CK44,12-CK44*2)))</f>
        <v>0</v>
      </c>
      <c r="CM44" s="42"/>
      <c r="CN44" s="34"/>
      <c r="CO44" s="34"/>
      <c r="CP44" s="34"/>
      <c r="CQ44" s="34"/>
      <c r="CR44" s="34"/>
      <c r="CS44" s="34">
        <f>IF(CM44=0,0,IF(CM44&gt;5,CM44,6-CM44*1))+IF(CN44=0,0,IF(CN44&gt;5,CN44,12-CN44*2))+IF(CO44=0,0,IF(CO44&gt;5,CO44,18-CO44*3))+IF(CP44=0,0,IF(CP44&gt;5,CP44,18-CP44*3))+IF(CQ44=0,0,IF(CQ44&gt;5,CQ44,24-CQ44*4))+IF(CR44=0,0,IF(CR44&gt;5,CR44,30-CR44*5))</f>
        <v>0</v>
      </c>
      <c r="CT44" s="34"/>
      <c r="CU44" s="34"/>
      <c r="CV44" s="34"/>
      <c r="CW44" s="34"/>
      <c r="CX44" s="34"/>
      <c r="CY44" s="34"/>
      <c r="CZ44" s="34">
        <f>IF(CT44=0,0,IF(CT44&gt;5,CT44,6-CT44*1))+IF(CU44=0,0,IF(CU44&gt;5,CU44,12-CU44*2))+IF(CV44=0,0,IF(CV44&gt;5,CV44,18-CV44*3))+IF(CW44=0,0,IF(CW44&gt;5,CW44,18-CW44*3))+IF(CX44=0,0,IF(CX44&gt;5,CX44,24-CX44*4))+IF(CY44=0,0,IF(CY44&gt;5,CY44,30-CY44*5))</f>
        <v>0</v>
      </c>
      <c r="DA44" s="34"/>
      <c r="DB44" s="34"/>
      <c r="DC44" s="34"/>
      <c r="DD44" s="34"/>
      <c r="DE44" s="34"/>
      <c r="DF44" s="34"/>
      <c r="DG44" s="34">
        <f>IF(DA44=0,0,IF(DA44&gt;5,DA44,6-DA44*1))+IF(DB44=0,0,IF(DB44&gt;5,DB44,12-DB44*2))+IF(DC44=0,0,IF(DC44&gt;5,DC44,18-DC44*3))+IF(DD44=0,0,IF(DD44&gt;5,DD44,18-DD44*3))+IF(DE44=0,0,IF(DE44&gt;5,DE44,24-DE44*4))+IF(DF44=0,0,IF(DF44&gt;5,DF44,30-DF44*5))</f>
        <v>0</v>
      </c>
      <c r="DH44" s="32"/>
      <c r="DI44" s="33"/>
      <c r="DJ44" s="33"/>
      <c r="DK44" s="33"/>
      <c r="DL44" s="33"/>
      <c r="DM44" s="33"/>
      <c r="DN44" s="33"/>
      <c r="DO44" s="40"/>
      <c r="DP44" s="32">
        <f t="shared" si="0"/>
        <v>0</v>
      </c>
      <c r="DQ44" s="219"/>
      <c r="DR44" s="220"/>
      <c r="DS44" s="230"/>
      <c r="DT44" s="232"/>
    </row>
    <row r="45" spans="1:124" ht="27.75" customHeight="1">
      <c r="A45" s="224" t="s">
        <v>86</v>
      </c>
      <c r="B45" s="15" t="s">
        <v>51</v>
      </c>
      <c r="C45" s="166">
        <v>1</v>
      </c>
      <c r="D45" s="165"/>
      <c r="E45" s="165"/>
      <c r="F45" s="165"/>
      <c r="G45" s="165"/>
      <c r="H45" s="16">
        <f>SUM(C45*2)</f>
        <v>2</v>
      </c>
      <c r="I45" s="165">
        <v>1</v>
      </c>
      <c r="J45" s="165"/>
      <c r="K45" s="165"/>
      <c r="L45" s="165"/>
      <c r="M45" s="165"/>
      <c r="N45" s="16">
        <f>SUM(I45*2)</f>
        <v>2</v>
      </c>
      <c r="O45" s="165"/>
      <c r="P45" s="165"/>
      <c r="Q45" s="17">
        <f>SUM(O45*2)</f>
        <v>0</v>
      </c>
      <c r="R45" s="166"/>
      <c r="S45" s="165"/>
      <c r="T45" s="165"/>
      <c r="U45" s="165"/>
      <c r="V45" s="165"/>
      <c r="W45" s="16">
        <f>SUM(R45*5)</f>
        <v>0</v>
      </c>
      <c r="X45" s="165"/>
      <c r="Y45" s="165"/>
      <c r="Z45" s="165"/>
      <c r="AA45" s="165"/>
      <c r="AB45" s="165"/>
      <c r="AC45" s="16">
        <f>SUM(X45*5)</f>
        <v>0</v>
      </c>
      <c r="AD45" s="165"/>
      <c r="AE45" s="165"/>
      <c r="AF45" s="17">
        <f>SUM(AD45*5)</f>
        <v>0</v>
      </c>
      <c r="AG45" s="166"/>
      <c r="AH45" s="165"/>
      <c r="AI45" s="16">
        <f>SUM(AG45*10)</f>
        <v>0</v>
      </c>
      <c r="AJ45" s="165"/>
      <c r="AK45" s="165"/>
      <c r="AL45" s="16">
        <f>SUM(AJ45*10)</f>
        <v>0</v>
      </c>
      <c r="AM45" s="16"/>
      <c r="AN45" s="17">
        <f>SUM(AM45*10)</f>
        <v>0</v>
      </c>
      <c r="AO45" s="166"/>
      <c r="AP45" s="165"/>
      <c r="AQ45" s="16">
        <f>SUM(AO45*10)</f>
        <v>0</v>
      </c>
      <c r="AR45" s="165"/>
      <c r="AS45" s="165"/>
      <c r="AT45" s="16">
        <f>SUM(AR45*10)</f>
        <v>0</v>
      </c>
      <c r="AU45" s="16"/>
      <c r="AV45" s="17">
        <f>SUM(AU45*10)</f>
        <v>0</v>
      </c>
      <c r="AW45" s="18"/>
      <c r="AX45" s="19">
        <f>IF(AW45="A1",30,IF(AW45="A2",20,""))</f>
      </c>
      <c r="AY45" s="16"/>
      <c r="AZ45" s="19">
        <f>IF(AY45="A1",30,IF(AY45="A2",20,""))</f>
      </c>
      <c r="BA45" s="16"/>
      <c r="BB45" s="19">
        <f>IF(BA45="A1",30,IF(BA45="A2",20,""))</f>
      </c>
      <c r="BC45" s="16"/>
      <c r="BD45" s="26">
        <f>IF(BC45="A1",30,IF(BC45="A2",20,""))</f>
      </c>
      <c r="BE45" s="22">
        <f>SUM(H45,N45,Q45,W45,AC45,AF45,AI45,AL45,AN45,AQ45,AT45,AV45,AX45)</f>
        <v>4</v>
      </c>
      <c r="BF45" s="209">
        <f>SUM(BE45,BE46)</f>
        <v>10</v>
      </c>
      <c r="BG45" s="229" t="str">
        <f ca="1">IF(CELL("contenuto",$A45)="","",CELL("contenuto",$A45))</f>
        <v>ARIAL GYMNASIUM</v>
      </c>
      <c r="BH45" s="15" t="s">
        <v>52</v>
      </c>
      <c r="BI45" s="18"/>
      <c r="BJ45" s="16"/>
      <c r="BK45" s="16">
        <f>SUM(BI45:BJ45)</f>
        <v>0</v>
      </c>
      <c r="BL45" s="16"/>
      <c r="BM45" s="16"/>
      <c r="BN45" s="16">
        <f>SUM(BL45:BM45)</f>
        <v>0</v>
      </c>
      <c r="BO45" s="16"/>
      <c r="BP45" s="16"/>
      <c r="BQ45" s="16">
        <f>SUM(BO45:BP45)</f>
        <v>0</v>
      </c>
      <c r="BR45" s="29"/>
      <c r="BS45" s="20"/>
      <c r="BT45" s="30"/>
      <c r="BU45" s="16">
        <f>SUM(BR45*2+BT45*2)</f>
        <v>0</v>
      </c>
      <c r="BV45" s="16"/>
      <c r="BW45" s="20"/>
      <c r="BX45" s="16"/>
      <c r="BY45" s="16">
        <f>SUM(BV45*2+BX45*2)</f>
        <v>0</v>
      </c>
      <c r="BZ45" s="16"/>
      <c r="CA45" s="20"/>
      <c r="CB45" s="16"/>
      <c r="CC45" s="17">
        <f>SUM(BZ45*2+CB45*2)</f>
        <v>0</v>
      </c>
      <c r="CD45" s="22">
        <f>SUM(BK45,BN45,BQ45,BU45,BY45,CC45)</f>
        <v>0</v>
      </c>
      <c r="CE45" s="195">
        <f>SUM(CD45,CD46)</f>
        <v>0</v>
      </c>
      <c r="CF45" s="196">
        <f>SUM(BF45,CE45)</f>
        <v>10</v>
      </c>
      <c r="CG45" s="229" t="str">
        <f ca="1">IF(CELL("contenuto",$A45)="","",CELL("contenuto",$A45))</f>
        <v>ARIAL GYMNASIUM</v>
      </c>
      <c r="CH45" s="15" t="s">
        <v>52</v>
      </c>
      <c r="CI45" s="25"/>
      <c r="CJ45" s="19">
        <f>SUM(CI45*25)</f>
        <v>0</v>
      </c>
      <c r="CK45" s="19"/>
      <c r="CL45" s="26">
        <f>SUM(CK45*6)</f>
        <v>0</v>
      </c>
      <c r="CM45" s="25">
        <v>1</v>
      </c>
      <c r="CN45" s="19">
        <v>2</v>
      </c>
      <c r="CO45" s="19"/>
      <c r="CP45" s="19"/>
      <c r="CQ45" s="19"/>
      <c r="CR45" s="19"/>
      <c r="CS45" s="19">
        <f>SUM(CM45*3+CN45*6+CO45*10+CP45*15+CQ45*20+CR45*25)</f>
        <v>15</v>
      </c>
      <c r="CT45" s="19">
        <v>2</v>
      </c>
      <c r="CU45" s="19">
        <v>2</v>
      </c>
      <c r="CV45" s="19"/>
      <c r="CW45" s="19"/>
      <c r="CX45" s="19"/>
      <c r="CY45" s="19"/>
      <c r="CZ45" s="19">
        <f>SUM(CT45*3+CU45*6+CV45*10+CW45*15+CX45*20+CY45*25)</f>
        <v>18</v>
      </c>
      <c r="DA45" s="19"/>
      <c r="DB45" s="19"/>
      <c r="DC45" s="19"/>
      <c r="DD45" s="19"/>
      <c r="DE45" s="19"/>
      <c r="DF45" s="19"/>
      <c r="DG45" s="19">
        <f>SUM(DA45*3+DB45*6+DC45*10+DD45*15+DE45*20+DF45*25)</f>
        <v>0</v>
      </c>
      <c r="DH45" s="18"/>
      <c r="DI45" s="16"/>
      <c r="DJ45" s="16"/>
      <c r="DK45" s="16"/>
      <c r="DL45" s="16"/>
      <c r="DM45" s="16"/>
      <c r="DN45" s="16"/>
      <c r="DO45" s="17"/>
      <c r="DP45" s="27">
        <f aca="true" t="shared" si="1" ref="DP45:DP50">SUM(CJ45,CL45,CS45,CZ45,DG45,DI45,DK45,DM45,DO45)</f>
        <v>33</v>
      </c>
      <c r="DQ45" s="195">
        <f>SUM(DP45,DP46)</f>
        <v>33</v>
      </c>
      <c r="DR45" s="199">
        <f>SUM(DQ45)</f>
        <v>33</v>
      </c>
      <c r="DS45" s="229" t="str">
        <f ca="1">IF(CELL("contenuto",$A45)="","",CELL("contenuto",$A45))</f>
        <v>ARIAL GYMNASIUM</v>
      </c>
      <c r="DT45" s="231">
        <f>SUM(CF45,DR45)</f>
        <v>43</v>
      </c>
    </row>
    <row r="46" spans="1:124" ht="27.75" customHeight="1" thickBot="1">
      <c r="A46" s="225"/>
      <c r="B46" s="31" t="s">
        <v>53</v>
      </c>
      <c r="C46" s="32">
        <v>14</v>
      </c>
      <c r="D46" s="33"/>
      <c r="E46" s="33"/>
      <c r="F46" s="33"/>
      <c r="G46" s="33"/>
      <c r="H46" s="34">
        <f>IF(C46=0,0,IF(C46&gt;10,1,11-C46*1))+IF(D46=0,0,IF(D46&gt;10,1,11-D46*1))+IF(E46=0,0,IF(E46&gt;10,1,11-E46*1))+IF(F46=0,0,IF(F46&gt;10,1,11-F46*1))+IF(G46=0,0,IF(G46&gt;10,1,11-G46*1))</f>
        <v>1</v>
      </c>
      <c r="I46" s="33">
        <v>6</v>
      </c>
      <c r="J46" s="33"/>
      <c r="K46" s="33"/>
      <c r="L46" s="33"/>
      <c r="M46" s="33"/>
      <c r="N46" s="34">
        <f>IF(I46=0,0,IF(I46&gt;10,1,11-I46*1))+IF(J46=0,0,IF(J46&gt;10,1,11-J46*1))+IF(K46=0,0,IF(K46&gt;10,1,11-K46*1))+IF(L46=0,0,IF(L46&gt;10,1,11-L46*1))+IF(M46=0,0,IF(M46&gt;10,1,11-M46*1))</f>
        <v>5</v>
      </c>
      <c r="O46" s="33"/>
      <c r="P46" s="33"/>
      <c r="Q46" s="35">
        <f>IF(O46=0,0,IF(O46&gt;10,1,11-O46*1))+IF(P46=0,0,IF(P46&gt;10,1,11-P46*1))</f>
        <v>0</v>
      </c>
      <c r="R46" s="32"/>
      <c r="S46" s="33"/>
      <c r="T46" s="33"/>
      <c r="U46" s="33"/>
      <c r="V46" s="33"/>
      <c r="W46" s="34">
        <f>IF(R46=0,0,IF(R46&gt;15,1,32-R46*2))+IF(S46=0,0,IF(S46&gt;15,1,32-S46*2))+IF(T46=0,0,IF(T46&gt;15,1,32-T46*2))+IF(U46=0,0,IF(U46&gt;15,1,32-U46*2))+IF(V46=0,0,IF(V46&gt;15,1,32-V46*2))</f>
        <v>0</v>
      </c>
      <c r="X46" s="33"/>
      <c r="Y46" s="33"/>
      <c r="Z46" s="33"/>
      <c r="AA46" s="33"/>
      <c r="AB46" s="33"/>
      <c r="AC46" s="34">
        <f>IF(X46=0,0,IF(X46&gt;15,1,32-X46*2))+IF(Y46=0,0,IF(Y46&gt;15,1,32-Y46*2))+IF(Z46=0,0,IF(Z46&gt;15,1,32-Z46*2))+IF(AA46=0,0,IF(AA46&gt;15,1,32-AA46*2))+IF(AB46=0,0,IF(AB46&gt;15,1,32-AB46*2))</f>
        <v>0</v>
      </c>
      <c r="AD46" s="33"/>
      <c r="AE46" s="33"/>
      <c r="AF46" s="35">
        <f>IF(AD46=0,0,IF(AD46&gt;15,1,32-AD46*2))+IF(AE46=0,0,IF(AE46&gt;15,1,32-AE46*2))</f>
        <v>0</v>
      </c>
      <c r="AG46" s="32"/>
      <c r="AH46" s="33"/>
      <c r="AI46" s="34">
        <f>IF(AG46=0,0,IF(AG46&gt;5,1,6-AG46*1))+IF(AH46=0,0,IF(AH46&gt;5,1,6-AH46*1))</f>
        <v>0</v>
      </c>
      <c r="AJ46" s="33"/>
      <c r="AK46" s="33"/>
      <c r="AL46" s="34">
        <f>IF(AJ46=0,0,IF(AJ46&gt;5,1,6-AJ46*1))+IF(AK46=0,0,IF(AK46&gt;5,1,6-AK46*1))</f>
        <v>0</v>
      </c>
      <c r="AM46" s="33"/>
      <c r="AN46" s="35">
        <f>IF(AM46=0,0,IF(AM46&gt;5,1,6-AM46*1))</f>
        <v>0</v>
      </c>
      <c r="AO46" s="32"/>
      <c r="AP46" s="33"/>
      <c r="AQ46" s="34">
        <f>IF(AO46=0,0,IF(AO46&gt;5,1,18-AO46*3))+IF(AP46=0,0,IF(AP46&gt;5,1,18-AP46*3))</f>
        <v>0</v>
      </c>
      <c r="AR46" s="33"/>
      <c r="AS46" s="33"/>
      <c r="AT46" s="34">
        <f>IF(AR46=0,0,IF(AR46&gt;5,1,18-AR46*3))+IF(AS46=0,0,IF(AS46&gt;5,1,18-AS46*3))</f>
        <v>0</v>
      </c>
      <c r="AU46" s="33"/>
      <c r="AV46" s="35">
        <f>IF(AU46=0,0,IF(AU46&gt;5,1,18-AU46*3))</f>
        <v>0</v>
      </c>
      <c r="AW46" s="32"/>
      <c r="AX46" s="34">
        <f>IF(AW46=0,0,IF(AW46&gt;10,1,IF(AW45="A1",33-AW46*3,22-AW46*2)))</f>
        <v>0</v>
      </c>
      <c r="AY46" s="33"/>
      <c r="AZ46" s="34">
        <f>IF(AY46=0,0,IF(AY46&gt;10,1,IF(AY45="A1",33-AY46*3,22-AY46*2)))</f>
        <v>0</v>
      </c>
      <c r="BA46" s="33"/>
      <c r="BB46" s="34">
        <f>IF(BA46=0,0,IF(BA46&gt;10,1,IF(BA45="A1",33-BA46*3,22-BA46*2)))</f>
        <v>0</v>
      </c>
      <c r="BC46" s="33"/>
      <c r="BD46" s="35">
        <f>IF(BC46=0,0,IF(BC46&gt;10,1,IF(BC45="A1",33-BC46*3,22-BC46*2)))</f>
        <v>0</v>
      </c>
      <c r="BE46" s="36">
        <f>SUM(H46,N46,Q46,W46,AC46,AF46,AI46,AL46,AN46,AQ46,AT46,AV46,AX46,AZ46,BB46,BD46)</f>
        <v>6</v>
      </c>
      <c r="BF46" s="223"/>
      <c r="BG46" s="230"/>
      <c r="BH46" s="37" t="s">
        <v>53</v>
      </c>
      <c r="BI46" s="32"/>
      <c r="BJ46" s="33"/>
      <c r="BK46" s="34">
        <f>IF(BI46=0,0,IF(BI46&gt;5,BI46,6-BI46*1))+IF(BJ46=0,0,IF(BJ46&gt;5,BJ46,6-BJ46*1))</f>
        <v>0</v>
      </c>
      <c r="BL46" s="34"/>
      <c r="BM46" s="34"/>
      <c r="BN46" s="34">
        <f>IF(BL46=0,0,IF(BL46&gt;5,BL46,6-BL46*1))+IF(BM46=0,0,IF(BM46&gt;5,BM46,6-BM46*1))</f>
        <v>0</v>
      </c>
      <c r="BO46" s="33"/>
      <c r="BP46" s="33"/>
      <c r="BQ46" s="34">
        <f>IF(BO46=0,0,IF(BO46&gt;5,BO46,6-BO46*1))+IF(BP46=0,0,IF(BP46&gt;5,BP46,6-BP46*1))</f>
        <v>0</v>
      </c>
      <c r="BR46" s="38"/>
      <c r="BS46" s="39"/>
      <c r="BT46" s="39"/>
      <c r="BU46" s="33">
        <f>SUM(BR46*5+BS46*3+BT46*1)</f>
        <v>0</v>
      </c>
      <c r="BV46" s="33"/>
      <c r="BW46" s="39"/>
      <c r="BX46" s="33"/>
      <c r="BY46" s="33">
        <f>SUM(BV46*5+BW46*3+BX46*1)</f>
        <v>0</v>
      </c>
      <c r="BZ46" s="33"/>
      <c r="CA46" s="39"/>
      <c r="CB46" s="33"/>
      <c r="CC46" s="40">
        <f>SUM(BZ46*5+CA46*3+CB46*1)</f>
        <v>0</v>
      </c>
      <c r="CD46" s="41">
        <f>SUM(BI46:BJ46,BL46:BM46,BO46:BP46,BR46:BT46,BV46:BX46,BZ46:CB46)</f>
        <v>0</v>
      </c>
      <c r="CE46" s="219"/>
      <c r="CF46" s="217"/>
      <c r="CG46" s="230"/>
      <c r="CH46" s="37" t="s">
        <v>53</v>
      </c>
      <c r="CI46" s="42"/>
      <c r="CJ46" s="34">
        <f>IF(CI46=0,0,IF(CI46&gt;10,1,44-CI46*4))</f>
        <v>0</v>
      </c>
      <c r="CK46" s="34"/>
      <c r="CL46" s="35">
        <f>IF(CK46=0,0,IF(CK46=6,1,IF(CK46&gt;6,CK46,12-CK46*2)))</f>
        <v>0</v>
      </c>
      <c r="CM46" s="42"/>
      <c r="CN46" s="34"/>
      <c r="CO46" s="34"/>
      <c r="CP46" s="34"/>
      <c r="CQ46" s="34"/>
      <c r="CR46" s="34"/>
      <c r="CS46" s="34">
        <f>IF(CM46=0,0,IF(CM46&gt;5,CM46,6-CM46*1))+IF(CN46=0,0,IF(CN46&gt;5,CN46,12-CN46*2))+IF(CO46=0,0,IF(CO46&gt;5,CO46,18-CO46*3))+IF(CP46=0,0,IF(CP46&gt;5,CP46,18-CP46*3))+IF(CQ46=0,0,IF(CQ46&gt;5,CQ46,24-CQ46*4))+IF(CR46=0,0,IF(CR46&gt;5,CR46,30-CR46*5))</f>
        <v>0</v>
      </c>
      <c r="CT46" s="34"/>
      <c r="CU46" s="34"/>
      <c r="CV46" s="34"/>
      <c r="CW46" s="34"/>
      <c r="CX46" s="34"/>
      <c r="CY46" s="34"/>
      <c r="CZ46" s="34">
        <f>IF(CT46=0,0,IF(CT46&gt;5,CT46,6-CT46*1))+IF(CU46=0,0,IF(CU46&gt;5,CU46,12-CU46*2))+IF(CV46=0,0,IF(CV46&gt;5,CV46,18-CV46*3))+IF(CW46=0,0,IF(CW46&gt;5,CW46,18-CW46*3))+IF(CX46=0,0,IF(CX46&gt;5,CX46,24-CX46*4))+IF(CY46=0,0,IF(CY46&gt;5,CY46,30-CY46*5))</f>
        <v>0</v>
      </c>
      <c r="DA46" s="34"/>
      <c r="DB46" s="34"/>
      <c r="DC46" s="34"/>
      <c r="DD46" s="34"/>
      <c r="DE46" s="34"/>
      <c r="DF46" s="34"/>
      <c r="DG46" s="34">
        <f>IF(DA46=0,0,IF(DA46&gt;5,DA46,6-DA46*1))+IF(DB46=0,0,IF(DB46&gt;5,DB46,12-DB46*2))+IF(DC46=0,0,IF(DC46&gt;5,DC46,18-DC46*3))+IF(DD46=0,0,IF(DD46&gt;5,DD46,18-DD46*3))+IF(DE46=0,0,IF(DE46&gt;5,DE46,24-DE46*4))+IF(DF46=0,0,IF(DF46&gt;5,DF46,30-DF46*5))</f>
        <v>0</v>
      </c>
      <c r="DH46" s="32"/>
      <c r="DI46" s="33"/>
      <c r="DJ46" s="33"/>
      <c r="DK46" s="33"/>
      <c r="DL46" s="33"/>
      <c r="DM46" s="33"/>
      <c r="DN46" s="33"/>
      <c r="DO46" s="40"/>
      <c r="DP46" s="32">
        <f t="shared" si="1"/>
        <v>0</v>
      </c>
      <c r="DQ46" s="219"/>
      <c r="DR46" s="220"/>
      <c r="DS46" s="230"/>
      <c r="DT46" s="232"/>
    </row>
    <row r="47" spans="1:124" ht="27.75" customHeight="1">
      <c r="A47" s="224" t="s">
        <v>87</v>
      </c>
      <c r="B47" s="15" t="s">
        <v>51</v>
      </c>
      <c r="C47" s="166"/>
      <c r="D47" s="165"/>
      <c r="E47" s="165"/>
      <c r="F47" s="165"/>
      <c r="G47" s="165"/>
      <c r="H47" s="16">
        <f>SUM(C47*2)</f>
        <v>0</v>
      </c>
      <c r="I47" s="165"/>
      <c r="J47" s="165"/>
      <c r="K47" s="165"/>
      <c r="L47" s="165"/>
      <c r="M47" s="165"/>
      <c r="N47" s="16">
        <f>SUM(I47*2)</f>
        <v>0</v>
      </c>
      <c r="O47" s="165"/>
      <c r="P47" s="165"/>
      <c r="Q47" s="17">
        <f>SUM(O47*2)</f>
        <v>0</v>
      </c>
      <c r="R47" s="166"/>
      <c r="S47" s="165"/>
      <c r="T47" s="165"/>
      <c r="U47" s="165"/>
      <c r="V47" s="165"/>
      <c r="W47" s="16">
        <f>SUM(R47*5)</f>
        <v>0</v>
      </c>
      <c r="X47" s="165"/>
      <c r="Y47" s="165"/>
      <c r="Z47" s="165"/>
      <c r="AA47" s="165"/>
      <c r="AB47" s="165"/>
      <c r="AC47" s="16">
        <f>SUM(X47*5)</f>
        <v>0</v>
      </c>
      <c r="AD47" s="165"/>
      <c r="AE47" s="165"/>
      <c r="AF47" s="17">
        <f>SUM(AD47*5)</f>
        <v>0</v>
      </c>
      <c r="AG47" s="166"/>
      <c r="AH47" s="165"/>
      <c r="AI47" s="16">
        <f>SUM(AG47*10)</f>
        <v>0</v>
      </c>
      <c r="AJ47" s="165"/>
      <c r="AK47" s="165"/>
      <c r="AL47" s="16">
        <f>SUM(AJ47*10)</f>
        <v>0</v>
      </c>
      <c r="AM47" s="16"/>
      <c r="AN47" s="17">
        <f>SUM(AM47*10)</f>
        <v>0</v>
      </c>
      <c r="AO47" s="166"/>
      <c r="AP47" s="165"/>
      <c r="AQ47" s="16">
        <f>SUM(AO47*10)</f>
        <v>0</v>
      </c>
      <c r="AR47" s="165"/>
      <c r="AS47" s="165"/>
      <c r="AT47" s="16">
        <f>SUM(AR47*10)</f>
        <v>0</v>
      </c>
      <c r="AU47" s="16"/>
      <c r="AV47" s="17">
        <f>SUM(AU47*10)</f>
        <v>0</v>
      </c>
      <c r="AW47" s="18"/>
      <c r="AX47" s="19">
        <f>IF(AW47="A1",30,IF(AW47="A2",20,""))</f>
      </c>
      <c r="AY47" s="16"/>
      <c r="AZ47" s="19">
        <f>IF(AY47="A1",30,IF(AY47="A2",20,""))</f>
      </c>
      <c r="BA47" s="16"/>
      <c r="BB47" s="19">
        <f>IF(BA47="A1",30,IF(BA47="A2",20,""))</f>
      </c>
      <c r="BC47" s="16"/>
      <c r="BD47" s="26">
        <f>IF(BC47="A1",30,IF(BC47="A2",20,""))</f>
      </c>
      <c r="BE47" s="22">
        <f>SUM(H47,N47,Q47,W47,AC47,AF47,AI47,AL47,AN47,AQ47,AT47,AV47,AX47)</f>
        <v>0</v>
      </c>
      <c r="BF47" s="209">
        <f>SUM(BE47,BE48)</f>
        <v>0</v>
      </c>
      <c r="BG47" s="229" t="str">
        <f ca="1">IF(CELL("contenuto",$A47)="","",CELL("contenuto",$A47))</f>
        <v>UMBERTO 1°</v>
      </c>
      <c r="BH47" s="15" t="s">
        <v>52</v>
      </c>
      <c r="BI47" s="18">
        <v>2</v>
      </c>
      <c r="BJ47" s="16"/>
      <c r="BK47" s="16">
        <f>SUM(BI47:BJ47)</f>
        <v>2</v>
      </c>
      <c r="BL47" s="16">
        <v>2</v>
      </c>
      <c r="BM47" s="16"/>
      <c r="BN47" s="16">
        <f>SUM(BL47:BM47)</f>
        <v>2</v>
      </c>
      <c r="BO47" s="16"/>
      <c r="BP47" s="16"/>
      <c r="BQ47" s="16">
        <f>SUM(BO47:BP47)</f>
        <v>0</v>
      </c>
      <c r="BR47" s="29">
        <v>2</v>
      </c>
      <c r="BS47" s="20"/>
      <c r="BT47" s="30">
        <v>2</v>
      </c>
      <c r="BU47" s="16">
        <f>SUM(BR47*2+BT47*2)</f>
        <v>8</v>
      </c>
      <c r="BV47" s="16"/>
      <c r="BW47" s="20"/>
      <c r="BX47" s="16"/>
      <c r="BY47" s="16">
        <f>SUM(BV47*2+BX47*2)</f>
        <v>0</v>
      </c>
      <c r="BZ47" s="16"/>
      <c r="CA47" s="20"/>
      <c r="CB47" s="16"/>
      <c r="CC47" s="17">
        <f>SUM(BZ47*2+CB47*2)</f>
        <v>0</v>
      </c>
      <c r="CD47" s="22">
        <f>SUM(BK47,BN47,BQ47,BU47,BY47,CC47)</f>
        <v>12</v>
      </c>
      <c r="CE47" s="195">
        <f>SUM(CD47,CD48)</f>
        <v>12</v>
      </c>
      <c r="CF47" s="196">
        <f>SUM(BF47,CE47)</f>
        <v>12</v>
      </c>
      <c r="CG47" s="229" t="str">
        <f ca="1">IF(CELL("contenuto",$A47)="","",CELL("contenuto",$A47))</f>
        <v>UMBERTO 1°</v>
      </c>
      <c r="CH47" s="15" t="s">
        <v>52</v>
      </c>
      <c r="CI47" s="25"/>
      <c r="CJ47" s="19">
        <f>SUM(CI47*25)</f>
        <v>0</v>
      </c>
      <c r="CK47" s="19"/>
      <c r="CL47" s="26">
        <f>SUM(CK47*6)</f>
        <v>0</v>
      </c>
      <c r="CM47" s="25"/>
      <c r="CN47" s="19"/>
      <c r="CO47" s="19"/>
      <c r="CP47" s="19"/>
      <c r="CQ47" s="19"/>
      <c r="CR47" s="19"/>
      <c r="CS47" s="19">
        <f>SUM(CM47*3+CN47*6+CO47*10+CP47*15+CQ47*20+CR47*25)</f>
        <v>0</v>
      </c>
      <c r="CT47" s="19"/>
      <c r="CU47" s="19"/>
      <c r="CV47" s="19"/>
      <c r="CW47" s="19"/>
      <c r="CX47" s="19"/>
      <c r="CY47" s="19"/>
      <c r="CZ47" s="19">
        <f>SUM(CT47*3+CU47*6+CV47*10+CW47*15+CX47*20+CY47*25)</f>
        <v>0</v>
      </c>
      <c r="DA47" s="19"/>
      <c r="DB47" s="19"/>
      <c r="DC47" s="19"/>
      <c r="DD47" s="19"/>
      <c r="DE47" s="19"/>
      <c r="DF47" s="19"/>
      <c r="DG47" s="19">
        <f>SUM(DA47*3+DB47*6+DC47*10+DD47*15+DE47*20+DF47*25)</f>
        <v>0</v>
      </c>
      <c r="DH47" s="18"/>
      <c r="DI47" s="16"/>
      <c r="DJ47" s="16"/>
      <c r="DK47" s="16"/>
      <c r="DL47" s="16"/>
      <c r="DM47" s="16"/>
      <c r="DN47" s="16"/>
      <c r="DO47" s="17"/>
      <c r="DP47" s="27">
        <f t="shared" si="1"/>
        <v>0</v>
      </c>
      <c r="DQ47" s="195">
        <f>SUM(DP47,DP48)</f>
        <v>0</v>
      </c>
      <c r="DR47" s="199">
        <f>SUM(DQ47)</f>
        <v>0</v>
      </c>
      <c r="DS47" s="229" t="str">
        <f ca="1">IF(CELL("contenuto",$A47)="","",CELL("contenuto",$A47))</f>
        <v>UMBERTO 1°</v>
      </c>
      <c r="DT47" s="231">
        <f>SUM(CF47,DR47)</f>
        <v>12</v>
      </c>
    </row>
    <row r="48" spans="1:124" ht="27.75" customHeight="1" thickBot="1">
      <c r="A48" s="225"/>
      <c r="B48" s="31" t="s">
        <v>53</v>
      </c>
      <c r="C48" s="32"/>
      <c r="D48" s="33"/>
      <c r="E48" s="33"/>
      <c r="F48" s="33"/>
      <c r="G48" s="33"/>
      <c r="H48" s="34">
        <f>IF(C48=0,0,IF(C48&gt;10,1,11-C48*1))+IF(D48=0,0,IF(D48&gt;10,1,11-D48*1))+IF(E48=0,0,IF(E48&gt;10,1,11-E48*1))+IF(F48=0,0,IF(F48&gt;10,1,11-F48*1))+IF(G48=0,0,IF(G48&gt;10,1,11-G48*1))</f>
        <v>0</v>
      </c>
      <c r="I48" s="33"/>
      <c r="J48" s="33"/>
      <c r="K48" s="33"/>
      <c r="L48" s="33"/>
      <c r="M48" s="33"/>
      <c r="N48" s="34">
        <f>IF(I48=0,0,IF(I48&gt;10,1,11-I48*1))+IF(J48=0,0,IF(J48&gt;10,1,11-J48*1))+IF(K48=0,0,IF(K48&gt;10,1,11-K48*1))+IF(L48=0,0,IF(L48&gt;10,1,11-L48*1))+IF(M48=0,0,IF(M48&gt;10,1,11-M48*1))</f>
        <v>0</v>
      </c>
      <c r="O48" s="33"/>
      <c r="P48" s="33"/>
      <c r="Q48" s="35">
        <f>IF(O48=0,0,IF(O48&gt;10,1,11-O48*1))+IF(P48=0,0,IF(P48&gt;10,1,11-P48*1))</f>
        <v>0</v>
      </c>
      <c r="R48" s="32"/>
      <c r="S48" s="33"/>
      <c r="T48" s="33"/>
      <c r="U48" s="33"/>
      <c r="V48" s="33"/>
      <c r="W48" s="34">
        <f>IF(R48=0,0,IF(R48&gt;15,1,32-R48*2))+IF(S48=0,0,IF(S48&gt;15,1,32-S48*2))+IF(T48=0,0,IF(T48&gt;15,1,32-T48*2))+IF(U48=0,0,IF(U48&gt;15,1,32-U48*2))+IF(V48=0,0,IF(V48&gt;15,1,32-V48*2))</f>
        <v>0</v>
      </c>
      <c r="X48" s="33"/>
      <c r="Y48" s="33"/>
      <c r="Z48" s="33"/>
      <c r="AA48" s="33"/>
      <c r="AB48" s="33"/>
      <c r="AC48" s="34">
        <f>IF(X48=0,0,IF(X48&gt;15,1,32-X48*2))+IF(Y48=0,0,IF(Y48&gt;15,1,32-Y48*2))+IF(Z48=0,0,IF(Z48&gt;15,1,32-Z48*2))+IF(AA48=0,0,IF(AA48&gt;15,1,32-AA48*2))+IF(AB48=0,0,IF(AB48&gt;15,1,32-AB48*2))</f>
        <v>0</v>
      </c>
      <c r="AD48" s="33"/>
      <c r="AE48" s="33"/>
      <c r="AF48" s="35">
        <f>IF(AD48=0,0,IF(AD48&gt;15,1,32-AD48*2))+IF(AE48=0,0,IF(AE48&gt;15,1,32-AE48*2))</f>
        <v>0</v>
      </c>
      <c r="AG48" s="32"/>
      <c r="AH48" s="33"/>
      <c r="AI48" s="34">
        <f>IF(AG48=0,0,IF(AG48&gt;5,1,6-AG48*1))+IF(AH48=0,0,IF(AH48&gt;5,1,6-AH48*1))</f>
        <v>0</v>
      </c>
      <c r="AJ48" s="33"/>
      <c r="AK48" s="33"/>
      <c r="AL48" s="34">
        <f>IF(AJ48=0,0,IF(AJ48&gt;5,1,6-AJ48*1))+IF(AK48=0,0,IF(AK48&gt;5,1,6-AK48*1))</f>
        <v>0</v>
      </c>
      <c r="AM48" s="33"/>
      <c r="AN48" s="35">
        <f>IF(AM48=0,0,IF(AM48&gt;5,1,6-AM48*1))</f>
        <v>0</v>
      </c>
      <c r="AO48" s="32"/>
      <c r="AP48" s="33"/>
      <c r="AQ48" s="34">
        <f>IF(AO48=0,0,IF(AO48&gt;5,1,18-AO48*3))+IF(AP48=0,0,IF(AP48&gt;5,1,18-AP48*3))</f>
        <v>0</v>
      </c>
      <c r="AR48" s="33"/>
      <c r="AS48" s="33"/>
      <c r="AT48" s="34">
        <f>IF(AR48=0,0,IF(AR48&gt;5,1,18-AR48*3))+IF(AS48=0,0,IF(AS48&gt;5,1,18-AS48*3))</f>
        <v>0</v>
      </c>
      <c r="AU48" s="33"/>
      <c r="AV48" s="35">
        <f>IF(AU48=0,0,IF(AU48&gt;5,1,18-AU48*3))</f>
        <v>0</v>
      </c>
      <c r="AW48" s="32"/>
      <c r="AX48" s="34">
        <f>IF(AW48=0,0,IF(AW48&gt;10,1,IF(AW47="A1",33-AW48*3,22-AW48*2)))</f>
        <v>0</v>
      </c>
      <c r="AY48" s="33"/>
      <c r="AZ48" s="34">
        <f>IF(AY48=0,0,IF(AY48&gt;10,1,IF(AY47="A1",33-AY48*3,22-AY48*2)))</f>
        <v>0</v>
      </c>
      <c r="BA48" s="33"/>
      <c r="BB48" s="34">
        <f>IF(BA48=0,0,IF(BA48&gt;10,1,IF(BA47="A1",33-BA48*3,22-BA48*2)))</f>
        <v>0</v>
      </c>
      <c r="BC48" s="33"/>
      <c r="BD48" s="35">
        <f>IF(BC48=0,0,IF(BC48&gt;10,1,IF(BC47="A1",33-BC48*3,22-BC48*2)))</f>
        <v>0</v>
      </c>
      <c r="BE48" s="36">
        <f>SUM(H48,N48,Q48,W48,AC48,AF48,AI48,AL48,AN48,AQ48,AT48,AV48,AX48,AZ48,BB48,BD48)</f>
        <v>0</v>
      </c>
      <c r="BF48" s="223"/>
      <c r="BG48" s="230"/>
      <c r="BH48" s="37" t="s">
        <v>53</v>
      </c>
      <c r="BI48" s="32"/>
      <c r="BJ48" s="33"/>
      <c r="BK48" s="34">
        <f>IF(BI48=0,0,IF(BI48&gt;5,BI48,6-BI48*1))+IF(BJ48=0,0,IF(BJ48&gt;5,BJ48,6-BJ48*1))</f>
        <v>0</v>
      </c>
      <c r="BL48" s="34"/>
      <c r="BM48" s="34"/>
      <c r="BN48" s="34">
        <f>IF(BL48=0,0,IF(BL48&gt;5,BL48,6-BL48*1))+IF(BM48=0,0,IF(BM48&gt;5,BM48,6-BM48*1))</f>
        <v>0</v>
      </c>
      <c r="BO48" s="33"/>
      <c r="BP48" s="33"/>
      <c r="BQ48" s="34">
        <f>IF(BO48=0,0,IF(BO48&gt;5,BO48,6-BO48*1))+IF(BP48=0,0,IF(BP48&gt;5,BP48,6-BP48*1))</f>
        <v>0</v>
      </c>
      <c r="BR48" s="38"/>
      <c r="BS48" s="39"/>
      <c r="BT48" s="39"/>
      <c r="BU48" s="33">
        <f>SUM(BR48*5+BS48*3+BT48*1)</f>
        <v>0</v>
      </c>
      <c r="BV48" s="33"/>
      <c r="BW48" s="39"/>
      <c r="BX48" s="33"/>
      <c r="BY48" s="33">
        <f>SUM(BV48*5+BW48*3+BX48*1)</f>
        <v>0</v>
      </c>
      <c r="BZ48" s="33"/>
      <c r="CA48" s="39"/>
      <c r="CB48" s="33"/>
      <c r="CC48" s="40">
        <f>SUM(BZ48*5+CA48*3+CB48*1)</f>
        <v>0</v>
      </c>
      <c r="CD48" s="41">
        <f>SUM(BI48:BJ48,BL48:BM48,BO48:BP48,BR48:BT48,BV48:BX48,BZ48:CB48)</f>
        <v>0</v>
      </c>
      <c r="CE48" s="219"/>
      <c r="CF48" s="217"/>
      <c r="CG48" s="230"/>
      <c r="CH48" s="37" t="s">
        <v>53</v>
      </c>
      <c r="CI48" s="42"/>
      <c r="CJ48" s="34">
        <f>IF(CI48=0,0,IF(CI48&gt;10,1,44-CI48*4))</f>
        <v>0</v>
      </c>
      <c r="CK48" s="34"/>
      <c r="CL48" s="35">
        <f>IF(CK48=0,0,IF(CK48=6,1,IF(CK48&gt;6,CK48,12-CK48*2)))</f>
        <v>0</v>
      </c>
      <c r="CM48" s="42"/>
      <c r="CN48" s="34"/>
      <c r="CO48" s="34"/>
      <c r="CP48" s="34"/>
      <c r="CQ48" s="34"/>
      <c r="CR48" s="34"/>
      <c r="CS48" s="34">
        <f>IF(CM48=0,0,IF(CM48&gt;5,CM48,6-CM48*1))+IF(CN48=0,0,IF(CN48&gt;5,CN48,12-CN48*2))+IF(CO48=0,0,IF(CO48&gt;5,CO48,18-CO48*3))+IF(CP48=0,0,IF(CP48&gt;5,CP48,18-CP48*3))+IF(CQ48=0,0,IF(CQ48&gt;5,CQ48,24-CQ48*4))+IF(CR48=0,0,IF(CR48&gt;5,CR48,30-CR48*5))</f>
        <v>0</v>
      </c>
      <c r="CT48" s="34"/>
      <c r="CU48" s="34"/>
      <c r="CV48" s="34"/>
      <c r="CW48" s="34"/>
      <c r="CX48" s="34"/>
      <c r="CY48" s="34"/>
      <c r="CZ48" s="34">
        <f>IF(CT48=0,0,IF(CT48&gt;5,CT48,6-CT48*1))+IF(CU48=0,0,IF(CU48&gt;5,CU48,12-CU48*2))+IF(CV48=0,0,IF(CV48&gt;5,CV48,18-CV48*3))+IF(CW48=0,0,IF(CW48&gt;5,CW48,18-CW48*3))+IF(CX48=0,0,IF(CX48&gt;5,CX48,24-CX48*4))+IF(CY48=0,0,IF(CY48&gt;5,CY48,30-CY48*5))</f>
        <v>0</v>
      </c>
      <c r="DA48" s="34"/>
      <c r="DB48" s="34"/>
      <c r="DC48" s="34"/>
      <c r="DD48" s="34"/>
      <c r="DE48" s="34"/>
      <c r="DF48" s="34"/>
      <c r="DG48" s="34">
        <f>IF(DA48=0,0,IF(DA48&gt;5,DA48,6-DA48*1))+IF(DB48=0,0,IF(DB48&gt;5,DB48,12-DB48*2))+IF(DC48=0,0,IF(DC48&gt;5,DC48,18-DC48*3))+IF(DD48=0,0,IF(DD48&gt;5,DD48,18-DD48*3))+IF(DE48=0,0,IF(DE48&gt;5,DE48,24-DE48*4))+IF(DF48=0,0,IF(DF48&gt;5,DF48,30-DF48*5))</f>
        <v>0</v>
      </c>
      <c r="DH48" s="32"/>
      <c r="DI48" s="33"/>
      <c r="DJ48" s="33"/>
      <c r="DK48" s="33"/>
      <c r="DL48" s="33"/>
      <c r="DM48" s="33"/>
      <c r="DN48" s="33"/>
      <c r="DO48" s="40"/>
      <c r="DP48" s="32">
        <f t="shared" si="1"/>
        <v>0</v>
      </c>
      <c r="DQ48" s="219"/>
      <c r="DR48" s="220"/>
      <c r="DS48" s="230"/>
      <c r="DT48" s="232"/>
    </row>
    <row r="49" spans="1:124" ht="27.75" customHeight="1">
      <c r="A49" s="224" t="s">
        <v>89</v>
      </c>
      <c r="B49" s="15" t="s">
        <v>51</v>
      </c>
      <c r="C49" s="166"/>
      <c r="D49" s="165"/>
      <c r="E49" s="165"/>
      <c r="F49" s="165"/>
      <c r="G49" s="165"/>
      <c r="H49" s="16">
        <f>SUM(C49*2)</f>
        <v>0</v>
      </c>
      <c r="I49" s="165"/>
      <c r="J49" s="165"/>
      <c r="K49" s="165"/>
      <c r="L49" s="165"/>
      <c r="M49" s="165"/>
      <c r="N49" s="16">
        <f>SUM(I49*2)</f>
        <v>0</v>
      </c>
      <c r="O49" s="165"/>
      <c r="P49" s="165"/>
      <c r="Q49" s="17">
        <f>SUM(O49*2)</f>
        <v>0</v>
      </c>
      <c r="R49" s="166"/>
      <c r="S49" s="165"/>
      <c r="T49" s="165"/>
      <c r="U49" s="165"/>
      <c r="V49" s="165"/>
      <c r="W49" s="16">
        <f>SUM(R49*5)</f>
        <v>0</v>
      </c>
      <c r="X49" s="165"/>
      <c r="Y49" s="165"/>
      <c r="Z49" s="165"/>
      <c r="AA49" s="165"/>
      <c r="AB49" s="165"/>
      <c r="AC49" s="16">
        <f>SUM(X49*5)</f>
        <v>0</v>
      </c>
      <c r="AD49" s="165"/>
      <c r="AE49" s="165"/>
      <c r="AF49" s="17">
        <f>SUM(AD49*5)</f>
        <v>0</v>
      </c>
      <c r="AG49" s="166"/>
      <c r="AH49" s="165"/>
      <c r="AI49" s="16">
        <f>SUM(AG49*10)</f>
        <v>0</v>
      </c>
      <c r="AJ49" s="165"/>
      <c r="AK49" s="165"/>
      <c r="AL49" s="16">
        <f>SUM(AJ49*10)</f>
        <v>0</v>
      </c>
      <c r="AM49" s="16"/>
      <c r="AN49" s="17">
        <f>SUM(AM49*10)</f>
        <v>0</v>
      </c>
      <c r="AO49" s="166"/>
      <c r="AP49" s="165"/>
      <c r="AQ49" s="16">
        <f>SUM(AO49*10)</f>
        <v>0</v>
      </c>
      <c r="AR49" s="165"/>
      <c r="AS49" s="165"/>
      <c r="AT49" s="16">
        <f>SUM(AR49*10)</f>
        <v>0</v>
      </c>
      <c r="AU49" s="16"/>
      <c r="AV49" s="17">
        <f>SUM(AU49*10)</f>
        <v>0</v>
      </c>
      <c r="AW49" s="18"/>
      <c r="AX49" s="19">
        <f>IF(AW49="A1",30,IF(AW49="A2",20,""))</f>
      </c>
      <c r="AY49" s="16"/>
      <c r="AZ49" s="19">
        <f>IF(AY49="A1",30,IF(AY49="A2",20,""))</f>
      </c>
      <c r="BA49" s="16"/>
      <c r="BB49" s="19">
        <f>IF(BA49="A1",30,IF(BA49="A2",20,""))</f>
      </c>
      <c r="BC49" s="16"/>
      <c r="BD49" s="26">
        <f>IF(BC49="A1",30,IF(BC49="A2",20,""))</f>
      </c>
      <c r="BE49" s="22">
        <f>SUM(H49,N49,Q49,W49,AC49,AF49,AI49,AL49,AN49,AQ49,AT49,AV49,AX49)</f>
        <v>0</v>
      </c>
      <c r="BF49" s="209">
        <f>SUM(BE49,BE50)</f>
        <v>0</v>
      </c>
      <c r="BG49" s="229" t="str">
        <f ca="1">IF(CELL("contenuto",$A49)="","",CELL("contenuto",$A49))</f>
        <v>SAMBUGHE'</v>
      </c>
      <c r="BH49" s="15" t="s">
        <v>52</v>
      </c>
      <c r="BI49" s="18">
        <v>2</v>
      </c>
      <c r="BJ49" s="16"/>
      <c r="BK49" s="16">
        <f>SUM(BI49:BJ49)</f>
        <v>2</v>
      </c>
      <c r="BL49" s="16">
        <v>2</v>
      </c>
      <c r="BM49" s="16"/>
      <c r="BN49" s="16">
        <f>SUM(BL49:BM49)</f>
        <v>2</v>
      </c>
      <c r="BO49" s="16"/>
      <c r="BP49" s="16"/>
      <c r="BQ49" s="16">
        <f>SUM(BO49:BP49)</f>
        <v>0</v>
      </c>
      <c r="BR49" s="29">
        <v>2</v>
      </c>
      <c r="BS49" s="20"/>
      <c r="BT49" s="30">
        <v>2</v>
      </c>
      <c r="BU49" s="16">
        <f>SUM(BR49*2+BT49*2)</f>
        <v>8</v>
      </c>
      <c r="BV49" s="16"/>
      <c r="BW49" s="20"/>
      <c r="BX49" s="16"/>
      <c r="BY49" s="16">
        <f>SUM(BV49*2+BX49*2)</f>
        <v>0</v>
      </c>
      <c r="BZ49" s="16"/>
      <c r="CA49" s="20"/>
      <c r="CB49" s="16"/>
      <c r="CC49" s="17">
        <f>SUM(BZ49*2+CB49*2)</f>
        <v>0</v>
      </c>
      <c r="CD49" s="22">
        <f>SUM(BK49,BN49,BQ49,BU49,BY49,CC49)</f>
        <v>12</v>
      </c>
      <c r="CE49" s="195">
        <f>SUM(CD49,CD50)</f>
        <v>12</v>
      </c>
      <c r="CF49" s="196">
        <f>SUM(BF49,CE49)</f>
        <v>12</v>
      </c>
      <c r="CG49" s="229" t="str">
        <f ca="1">IF(CELL("contenuto",$A49)="","",CELL("contenuto",$A49))</f>
        <v>SAMBUGHE'</v>
      </c>
      <c r="CH49" s="15" t="s">
        <v>52</v>
      </c>
      <c r="CI49" s="25"/>
      <c r="CJ49" s="19">
        <f>SUM(CI49*25)</f>
        <v>0</v>
      </c>
      <c r="CK49" s="19"/>
      <c r="CL49" s="26">
        <f>SUM(CK49*6)</f>
        <v>0</v>
      </c>
      <c r="CM49" s="25">
        <v>3</v>
      </c>
      <c r="CN49" s="19">
        <v>1</v>
      </c>
      <c r="CO49" s="19"/>
      <c r="CP49" s="19"/>
      <c r="CQ49" s="19"/>
      <c r="CR49" s="19"/>
      <c r="CS49" s="19">
        <f>SUM(CM49*3+CN49*6+CO49*10+CP49*15+CQ49*20+CR49*25)</f>
        <v>15</v>
      </c>
      <c r="CT49" s="19">
        <v>3</v>
      </c>
      <c r="CU49" s="19">
        <v>1</v>
      </c>
      <c r="CV49" s="19"/>
      <c r="CW49" s="19"/>
      <c r="CX49" s="19"/>
      <c r="CY49" s="19"/>
      <c r="CZ49" s="19">
        <f>SUM(CT49*3+CU49*6+CV49*10+CW49*15+CX49*20+CY49*25)</f>
        <v>15</v>
      </c>
      <c r="DA49" s="19">
        <v>4</v>
      </c>
      <c r="DB49" s="19">
        <v>1</v>
      </c>
      <c r="DC49" s="19"/>
      <c r="DD49" s="19"/>
      <c r="DE49" s="19"/>
      <c r="DF49" s="19"/>
      <c r="DG49" s="19">
        <f>SUM(DA49*3+DB49*6+DC49*10+DD49*15+DE49*20+DF49*25)</f>
        <v>18</v>
      </c>
      <c r="DH49" s="18"/>
      <c r="DI49" s="16"/>
      <c r="DJ49" s="16"/>
      <c r="DK49" s="16"/>
      <c r="DL49" s="16"/>
      <c r="DM49" s="16"/>
      <c r="DN49" s="16"/>
      <c r="DO49" s="17"/>
      <c r="DP49" s="27">
        <f t="shared" si="1"/>
        <v>48</v>
      </c>
      <c r="DQ49" s="195">
        <f>SUM(DP49,DP50)</f>
        <v>49</v>
      </c>
      <c r="DR49" s="199">
        <f>SUM(DQ49)</f>
        <v>49</v>
      </c>
      <c r="DS49" s="229" t="str">
        <f ca="1">IF(CELL("contenuto",$A49)="","",CELL("contenuto",$A49))</f>
        <v>SAMBUGHE'</v>
      </c>
      <c r="DT49" s="231">
        <f>SUM(CF49,DR49)</f>
        <v>61</v>
      </c>
    </row>
    <row r="50" spans="1:124" ht="27.75" customHeight="1" thickBot="1">
      <c r="A50" s="225"/>
      <c r="B50" s="31" t="s">
        <v>53</v>
      </c>
      <c r="C50" s="32"/>
      <c r="D50" s="33"/>
      <c r="E50" s="33"/>
      <c r="F50" s="33"/>
      <c r="G50" s="33"/>
      <c r="H50" s="34">
        <f>IF(C50=0,0,IF(C50&gt;10,1,11-C50*1))+IF(D50=0,0,IF(D50&gt;10,1,11-D50*1))+IF(E50=0,0,IF(E50&gt;10,1,11-E50*1))+IF(F50=0,0,IF(F50&gt;10,1,11-F50*1))+IF(G50=0,0,IF(G50&gt;10,1,11-G50*1))</f>
        <v>0</v>
      </c>
      <c r="I50" s="33"/>
      <c r="J50" s="33"/>
      <c r="K50" s="33"/>
      <c r="L50" s="33"/>
      <c r="M50" s="33"/>
      <c r="N50" s="34">
        <f>IF(I50=0,0,IF(I50&gt;10,1,11-I50*1))+IF(J50=0,0,IF(J50&gt;10,1,11-J50*1))+IF(K50=0,0,IF(K50&gt;10,1,11-K50*1))+IF(L50=0,0,IF(L50&gt;10,1,11-L50*1))+IF(M50=0,0,IF(M50&gt;10,1,11-M50*1))</f>
        <v>0</v>
      </c>
      <c r="O50" s="33"/>
      <c r="P50" s="33"/>
      <c r="Q50" s="35">
        <f>IF(O50=0,0,IF(O50&gt;10,1,11-O50*1))+IF(P50=0,0,IF(P50&gt;10,1,11-P50*1))</f>
        <v>0</v>
      </c>
      <c r="R50" s="32"/>
      <c r="S50" s="33"/>
      <c r="T50" s="33"/>
      <c r="U50" s="33"/>
      <c r="V50" s="33"/>
      <c r="W50" s="34">
        <f>IF(R50=0,0,IF(R50&gt;15,1,32-R50*2))+IF(S50=0,0,IF(S50&gt;15,1,32-S50*2))+IF(T50=0,0,IF(T50&gt;15,1,32-T50*2))+IF(U50=0,0,IF(U50&gt;15,1,32-U50*2))+IF(V50=0,0,IF(V50&gt;15,1,32-V50*2))</f>
        <v>0</v>
      </c>
      <c r="X50" s="33"/>
      <c r="Y50" s="33"/>
      <c r="Z50" s="33"/>
      <c r="AA50" s="33"/>
      <c r="AB50" s="33"/>
      <c r="AC50" s="34">
        <f>IF(X50=0,0,IF(X50&gt;15,1,32-X50*2))+IF(Y50=0,0,IF(Y50&gt;15,1,32-Y50*2))+IF(Z50=0,0,IF(Z50&gt;15,1,32-Z50*2))+IF(AA50=0,0,IF(AA50&gt;15,1,32-AA50*2))+IF(AB50=0,0,IF(AB50&gt;15,1,32-AB50*2))</f>
        <v>0</v>
      </c>
      <c r="AD50" s="33"/>
      <c r="AE50" s="33"/>
      <c r="AF50" s="35">
        <f>IF(AD50=0,0,IF(AD50&gt;15,1,32-AD50*2))+IF(AE50=0,0,IF(AE50&gt;15,1,32-AE50*2))</f>
        <v>0</v>
      </c>
      <c r="AG50" s="32"/>
      <c r="AH50" s="33"/>
      <c r="AI50" s="34">
        <f>IF(AG50=0,0,IF(AG50&gt;5,1,6-AG50*1))+IF(AH50=0,0,IF(AH50&gt;5,1,6-AH50*1))</f>
        <v>0</v>
      </c>
      <c r="AJ50" s="33"/>
      <c r="AK50" s="33"/>
      <c r="AL50" s="34">
        <f>IF(AJ50=0,0,IF(AJ50&gt;5,1,6-AJ50*1))+IF(AK50=0,0,IF(AK50&gt;5,1,6-AK50*1))</f>
        <v>0</v>
      </c>
      <c r="AM50" s="33"/>
      <c r="AN50" s="35">
        <f>IF(AM50=0,0,IF(AM50&gt;5,1,6-AM50*1))</f>
        <v>0</v>
      </c>
      <c r="AO50" s="32"/>
      <c r="AP50" s="33"/>
      <c r="AQ50" s="34">
        <f>IF(AO50=0,0,IF(AO50&gt;5,1,18-AO50*3))+IF(AP50=0,0,IF(AP50&gt;5,1,18-AP50*3))</f>
        <v>0</v>
      </c>
      <c r="AR50" s="33"/>
      <c r="AS50" s="33"/>
      <c r="AT50" s="34">
        <f>IF(AR50=0,0,IF(AR50&gt;5,1,18-AR50*3))+IF(AS50=0,0,IF(AS50&gt;5,1,18-AS50*3))</f>
        <v>0</v>
      </c>
      <c r="AU50" s="33"/>
      <c r="AV50" s="35">
        <f>IF(AU50=0,0,IF(AU50&gt;5,1,18-AU50*3))</f>
        <v>0</v>
      </c>
      <c r="AW50" s="32"/>
      <c r="AX50" s="34">
        <f>IF(AW50=0,0,IF(AW50&gt;10,1,IF(AW49="A1",33-AW50*3,22-AW50*2)))</f>
        <v>0</v>
      </c>
      <c r="AY50" s="33"/>
      <c r="AZ50" s="34">
        <f>IF(AY50=0,0,IF(AY50&gt;10,1,IF(AY49="A1",33-AY50*3,22-AY50*2)))</f>
        <v>0</v>
      </c>
      <c r="BA50" s="33"/>
      <c r="BB50" s="34">
        <f>IF(BA50=0,0,IF(BA50&gt;10,1,IF(BA49="A1",33-BA50*3,22-BA50*2)))</f>
        <v>0</v>
      </c>
      <c r="BC50" s="33"/>
      <c r="BD50" s="35">
        <f>IF(BC50=0,0,IF(BC50&gt;10,1,IF(BC49="A1",33-BC50*3,22-BC50*2)))</f>
        <v>0</v>
      </c>
      <c r="BE50" s="36">
        <f>SUM(H50,N50,Q50,W50,AC50,AF50,AI50,AL50,AN50,AQ50,AT50,AV50,AX50,AZ50,BB50,BD50)</f>
        <v>0</v>
      </c>
      <c r="BF50" s="223"/>
      <c r="BG50" s="230"/>
      <c r="BH50" s="37" t="s">
        <v>53</v>
      </c>
      <c r="BI50" s="32"/>
      <c r="BJ50" s="33"/>
      <c r="BK50" s="34">
        <f>IF(BI50=0,0,IF(BI50&gt;5,BI50,6-BI50*1))+IF(BJ50=0,0,IF(BJ50&gt;5,BJ50,6-BJ50*1))</f>
        <v>0</v>
      </c>
      <c r="BL50" s="34"/>
      <c r="BM50" s="34"/>
      <c r="BN50" s="34">
        <f>IF(BL50=0,0,IF(BL50&gt;5,BL50,6-BL50*1))+IF(BM50=0,0,IF(BM50&gt;5,BM50,6-BM50*1))</f>
        <v>0</v>
      </c>
      <c r="BO50" s="33"/>
      <c r="BP50" s="33"/>
      <c r="BQ50" s="34">
        <f>IF(BO50=0,0,IF(BO50&gt;5,BO50,6-BO50*1))+IF(BP50=0,0,IF(BP50&gt;5,BP50,6-BP50*1))</f>
        <v>0</v>
      </c>
      <c r="BR50" s="38"/>
      <c r="BS50" s="39"/>
      <c r="BT50" s="39"/>
      <c r="BU50" s="33">
        <f>SUM(BR50*5+BS50*3+BT50*1)</f>
        <v>0</v>
      </c>
      <c r="BV50" s="33"/>
      <c r="BW50" s="39"/>
      <c r="BX50" s="33"/>
      <c r="BY50" s="33">
        <f>SUM(BV50*5+BW50*3+BX50*1)</f>
        <v>0</v>
      </c>
      <c r="BZ50" s="33"/>
      <c r="CA50" s="39"/>
      <c r="CB50" s="33"/>
      <c r="CC50" s="40">
        <f>SUM(BZ50*5+CA50*3+CB50*1)</f>
        <v>0</v>
      </c>
      <c r="CD50" s="41">
        <f>SUM(BI50:BJ50,BL50:BM50,BO50:BP50,BR50:BT50,BV50:BX50,BZ50:CB50)</f>
        <v>0</v>
      </c>
      <c r="CE50" s="219"/>
      <c r="CF50" s="217"/>
      <c r="CG50" s="230"/>
      <c r="CH50" s="37" t="s">
        <v>53</v>
      </c>
      <c r="CI50" s="42"/>
      <c r="CJ50" s="34">
        <f>IF(CI50=0,0,IF(CI50&gt;10,1,44-CI50*4))</f>
        <v>0</v>
      </c>
      <c r="CK50" s="34"/>
      <c r="CL50" s="35">
        <f>IF(CK50=0,0,IF(CK50=6,1,IF(CK50&gt;6,CK50,12-CK50*2)))</f>
        <v>0</v>
      </c>
      <c r="CM50" s="42">
        <v>5</v>
      </c>
      <c r="CN50" s="34"/>
      <c r="CO50" s="34"/>
      <c r="CP50" s="34"/>
      <c r="CQ50" s="34"/>
      <c r="CR50" s="34"/>
      <c r="CS50" s="34">
        <f>IF(CM50=0,0,IF(CM50&gt;5,CM50,6-CM50*1))+IF(CN50=0,0,IF(CN50&gt;5,CN50,12-CN50*2))+IF(CO50=0,0,IF(CO50&gt;5,CO50,18-CO50*3))+IF(CP50=0,0,IF(CP50&gt;5,CP50,18-CP50*3))+IF(CQ50=0,0,IF(CQ50&gt;5,CQ50,24-CQ50*4))+IF(CR50=0,0,IF(CR50&gt;5,CR50,30-CR50*5))</f>
        <v>1</v>
      </c>
      <c r="CT50" s="60"/>
      <c r="CU50" s="34"/>
      <c r="CV50" s="34"/>
      <c r="CW50" s="34"/>
      <c r="CX50" s="34"/>
      <c r="CY50" s="34"/>
      <c r="CZ50" s="34">
        <f>IF(CT50=0,0,IF(CT50&gt;5,CT50,6-CT50*1))+IF(CU50=0,0,IF(CU50&gt;5,CU50,12-CU50*2))+IF(CV50=0,0,IF(CV50&gt;5,CV50,18-CV50*3))+IF(CW50=0,0,IF(CW50&gt;5,CW50,18-CW50*3))+IF(CX50=0,0,IF(CX50&gt;5,CX50,24-CX50*4))+IF(CY50=0,0,IF(CY50&gt;5,CY50,30-CY50*5))</f>
        <v>0</v>
      </c>
      <c r="DA50" s="34"/>
      <c r="DB50" s="34"/>
      <c r="DC50" s="34"/>
      <c r="DD50" s="34"/>
      <c r="DE50" s="34"/>
      <c r="DF50" s="34"/>
      <c r="DG50" s="34">
        <f>IF(DA50=0,0,IF(DA50&gt;5,DA50,6-DA50*1))+IF(DB50=0,0,IF(DB50&gt;5,DB50,12-DB50*2))+IF(DC50=0,0,IF(DC50&gt;5,DC50,18-DC50*3))+IF(DD50=0,0,IF(DD50&gt;5,DD50,18-DD50*3))+IF(DE50=0,0,IF(DE50&gt;5,DE50,24-DE50*4))+IF(DF50=0,0,IF(DF50&gt;5,DF50,30-DF50*5))</f>
        <v>0</v>
      </c>
      <c r="DH50" s="32"/>
      <c r="DI50" s="33"/>
      <c r="DJ50" s="33"/>
      <c r="DK50" s="33"/>
      <c r="DL50" s="33"/>
      <c r="DM50" s="33"/>
      <c r="DN50" s="33"/>
      <c r="DO50" s="40"/>
      <c r="DP50" s="32">
        <f t="shared" si="1"/>
        <v>1</v>
      </c>
      <c r="DQ50" s="219"/>
      <c r="DR50" s="220"/>
      <c r="DS50" s="230"/>
      <c r="DT50" s="232"/>
    </row>
    <row r="51" spans="1:163" ht="27.75" customHeight="1">
      <c r="A51"/>
      <c r="B51"/>
      <c r="C51"/>
      <c r="D51"/>
      <c r="E51"/>
      <c r="F51"/>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row>
    <row r="52" spans="1:163" ht="27.75" customHeight="1" thickBot="1">
      <c r="A52"/>
      <c r="B52"/>
      <c r="C52"/>
      <c r="D52"/>
      <c r="E52"/>
      <c r="F52"/>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row>
    <row r="53" spans="1:163" ht="81" customHeight="1" thickBot="1">
      <c r="A53" s="43" t="s">
        <v>64</v>
      </c>
      <c r="B53"/>
      <c r="C53" s="226" t="s">
        <v>54</v>
      </c>
      <c r="D53" s="227"/>
      <c r="E53" s="227"/>
      <c r="F53" s="227"/>
      <c r="G53" s="227"/>
      <c r="H53" s="227"/>
      <c r="I53" s="227"/>
      <c r="J53" s="227"/>
      <c r="K53" s="227"/>
      <c r="L53" s="227"/>
      <c r="M53" s="227"/>
      <c r="N53" s="227"/>
      <c r="O53" s="227"/>
      <c r="P53" s="227"/>
      <c r="Q53" s="228"/>
      <c r="R53" s="226" t="s">
        <v>55</v>
      </c>
      <c r="S53" s="227"/>
      <c r="T53" s="227"/>
      <c r="U53" s="227"/>
      <c r="V53" s="227"/>
      <c r="W53" s="227"/>
      <c r="X53" s="227"/>
      <c r="Y53" s="227"/>
      <c r="Z53" s="227"/>
      <c r="AA53" s="227"/>
      <c r="AB53" s="227"/>
      <c r="AC53" s="227"/>
      <c r="AD53" s="227"/>
      <c r="AE53" s="227"/>
      <c r="AF53" s="228"/>
      <c r="AG53" s="226" t="s">
        <v>56</v>
      </c>
      <c r="AH53" s="227"/>
      <c r="AI53" s="227"/>
      <c r="AJ53" s="227"/>
      <c r="AK53" s="227"/>
      <c r="AL53" s="227"/>
      <c r="AM53" s="227"/>
      <c r="AN53" s="228"/>
      <c r="AO53" s="226" t="s">
        <v>57</v>
      </c>
      <c r="AP53" s="227"/>
      <c r="AQ53" s="227"/>
      <c r="AR53" s="227"/>
      <c r="AS53" s="227"/>
      <c r="AT53" s="227"/>
      <c r="AU53" s="227"/>
      <c r="AV53" s="228"/>
      <c r="AW53" s="226" t="s">
        <v>58</v>
      </c>
      <c r="AX53" s="227"/>
      <c r="AY53" s="227"/>
      <c r="AZ53" s="227"/>
      <c r="BA53" s="227"/>
      <c r="BB53" s="227"/>
      <c r="BC53" s="227"/>
      <c r="BD53" s="228"/>
      <c r="BE53"/>
      <c r="BF53"/>
      <c r="BG53"/>
      <c r="BH53"/>
      <c r="BI53" s="226" t="s">
        <v>59</v>
      </c>
      <c r="BJ53" s="227"/>
      <c r="BK53" s="227"/>
      <c r="BL53" s="227"/>
      <c r="BM53" s="227"/>
      <c r="BN53" s="227"/>
      <c r="BO53" s="227"/>
      <c r="BP53" s="227"/>
      <c r="BQ53" s="228"/>
      <c r="BR53" s="233" t="s">
        <v>60</v>
      </c>
      <c r="BS53" s="227"/>
      <c r="BT53" s="227"/>
      <c r="BU53" s="227"/>
      <c r="BV53" s="227"/>
      <c r="BW53" s="227"/>
      <c r="BX53" s="227"/>
      <c r="BY53" s="227"/>
      <c r="BZ53" s="227"/>
      <c r="CA53" s="227"/>
      <c r="CB53" s="227"/>
      <c r="CC53" s="228"/>
      <c r="CD53"/>
      <c r="CE53"/>
      <c r="CF53"/>
      <c r="CG53" s="234" t="s">
        <v>61</v>
      </c>
      <c r="CH53" s="235"/>
      <c r="CI53" s="235"/>
      <c r="CJ53" s="235"/>
      <c r="CK53" s="235"/>
      <c r="CL53" s="236"/>
      <c r="CM53" s="233" t="s">
        <v>62</v>
      </c>
      <c r="CN53" s="227"/>
      <c r="CO53" s="227"/>
      <c r="CP53" s="227"/>
      <c r="CQ53" s="227"/>
      <c r="CR53" s="227"/>
      <c r="CS53" s="227"/>
      <c r="CT53" s="227"/>
      <c r="CU53" s="227"/>
      <c r="CV53" s="227"/>
      <c r="CW53" s="227"/>
      <c r="CX53" s="227"/>
      <c r="CY53" s="227"/>
      <c r="CZ53" s="227"/>
      <c r="DA53" s="227"/>
      <c r="DB53" s="227"/>
      <c r="DC53" s="227"/>
      <c r="DD53" s="227"/>
      <c r="DE53" s="227"/>
      <c r="DF53" s="227"/>
      <c r="DG53" s="228"/>
      <c r="DH53" s="226" t="s">
        <v>63</v>
      </c>
      <c r="DI53" s="227"/>
      <c r="DJ53" s="227"/>
      <c r="DK53" s="227"/>
      <c r="DL53" s="227"/>
      <c r="DM53" s="227"/>
      <c r="DN53" s="227"/>
      <c r="DO53" s="228"/>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row>
    <row r="54" spans="1:163" ht="27.75" customHeight="1">
      <c r="A54"/>
      <c r="B54"/>
      <c r="C54"/>
      <c r="D54"/>
      <c r="E54"/>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row>
    <row r="55" spans="1:163" ht="27.75" customHeight="1">
      <c r="A55"/>
      <c r="B55"/>
      <c r="C55"/>
      <c r="D55"/>
      <c r="E55"/>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row>
    <row r="56" spans="1:163" ht="27.75" customHeight="1">
      <c r="A56"/>
      <c r="B56"/>
      <c r="C56"/>
      <c r="D56"/>
      <c r="E56"/>
      <c r="F56"/>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row>
    <row r="57" spans="1:163" ht="27.75" customHeight="1">
      <c r="A57"/>
      <c r="B57"/>
      <c r="C57"/>
      <c r="D57"/>
      <c r="E57"/>
      <c r="F57"/>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row>
    <row r="58" spans="1:163" ht="27.75" customHeight="1">
      <c r="A58"/>
      <c r="B58"/>
      <c r="C58"/>
      <c r="D58"/>
      <c r="E58"/>
      <c r="F58"/>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row>
    <row r="59" spans="1:163" ht="27.75" customHeight="1">
      <c r="A59"/>
      <c r="B59"/>
      <c r="C59"/>
      <c r="D59"/>
      <c r="E59"/>
      <c r="F59"/>
      <c r="G59"/>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row>
    <row r="60" spans="1:163" ht="27.75" customHeight="1">
      <c r="A60"/>
      <c r="B60"/>
      <c r="C60"/>
      <c r="D60"/>
      <c r="E60"/>
      <c r="F60"/>
      <c r="G60"/>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row>
    <row r="61" spans="1:163" ht="27.75" customHeight="1">
      <c r="A61"/>
      <c r="B61"/>
      <c r="C61"/>
      <c r="D61"/>
      <c r="E61"/>
      <c r="F61"/>
      <c r="G61"/>
      <c r="H61"/>
      <c r="I61"/>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row>
    <row r="62" spans="1:163" ht="27.75" customHeight="1">
      <c r="A62"/>
      <c r="B62"/>
      <c r="C62"/>
      <c r="D62"/>
      <c r="E62"/>
      <c r="F62"/>
      <c r="G62"/>
      <c r="H62"/>
      <c r="I62"/>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row>
    <row r="63" spans="1:163" ht="27.75" customHeight="1">
      <c r="A63"/>
      <c r="B63"/>
      <c r="C63"/>
      <c r="D63"/>
      <c r="E63"/>
      <c r="F63"/>
      <c r="G63"/>
      <c r="H63"/>
      <c r="I63"/>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row>
    <row r="64" spans="1:163" ht="27.75" customHeight="1">
      <c r="A64"/>
      <c r="B64"/>
      <c r="C64"/>
      <c r="D64"/>
      <c r="E64"/>
      <c r="F64"/>
      <c r="G64"/>
      <c r="H64"/>
      <c r="I64"/>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row>
    <row r="65" spans="1:163" ht="27.75" customHeight="1">
      <c r="A65"/>
      <c r="B65"/>
      <c r="C65"/>
      <c r="D65"/>
      <c r="E65"/>
      <c r="F65"/>
      <c r="G65"/>
      <c r="H65"/>
      <c r="I65"/>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row>
    <row r="66" spans="1:163" ht="27.75" customHeight="1">
      <c r="A66"/>
      <c r="B66"/>
      <c r="C66"/>
      <c r="D66"/>
      <c r="E66"/>
      <c r="F66"/>
      <c r="G66"/>
      <c r="H66"/>
      <c r="I66"/>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row>
    <row r="67" spans="1:163" ht="27.75" customHeight="1">
      <c r="A67"/>
      <c r="B67"/>
      <c r="C67"/>
      <c r="D67"/>
      <c r="E67"/>
      <c r="F67"/>
      <c r="G67"/>
      <c r="H67"/>
      <c r="I67"/>
      <c r="J67"/>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row>
    <row r="68" spans="1:163" ht="27.75" customHeight="1">
      <c r="A68" s="44"/>
      <c r="B68"/>
      <c r="C68"/>
      <c r="D68"/>
      <c r="E68"/>
      <c r="F68"/>
      <c r="G68"/>
      <c r="H68"/>
      <c r="I68"/>
      <c r="J68"/>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row>
    <row r="69" spans="1:163" ht="27.75" customHeight="1">
      <c r="A69" s="44"/>
      <c r="B69"/>
      <c r="C69"/>
      <c r="D69"/>
      <c r="E69"/>
      <c r="F69"/>
      <c r="G69"/>
      <c r="H69"/>
      <c r="I69"/>
      <c r="J69"/>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row>
    <row r="70" spans="1:163" ht="27.75" customHeight="1">
      <c r="A70" s="44"/>
      <c r="B70"/>
      <c r="C70"/>
      <c r="D70"/>
      <c r="E70"/>
      <c r="F70"/>
      <c r="G70"/>
      <c r="H70"/>
      <c r="I70"/>
      <c r="J70"/>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row>
    <row r="71" spans="1:163" ht="27.75" customHeight="1">
      <c r="A71" s="44"/>
      <c r="B71" s="45"/>
      <c r="C71" s="45"/>
      <c r="D71" s="45"/>
      <c r="E71" s="45"/>
      <c r="F71" s="45"/>
      <c r="G71" s="45"/>
      <c r="H71" s="45"/>
      <c r="I71" s="45"/>
      <c r="J71" s="45"/>
      <c r="K71" s="45"/>
      <c r="L71" s="45"/>
      <c r="M71" s="45"/>
      <c r="N71" s="45"/>
      <c r="O71" s="45"/>
      <c r="P71" s="45"/>
      <c r="Q71" s="45"/>
      <c r="R71" s="46"/>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row>
    <row r="72" spans="1:163" ht="27.75" customHeight="1">
      <c r="A72" s="44"/>
      <c r="B72"/>
      <c r="C72"/>
      <c r="D72"/>
      <c r="E72"/>
      <c r="F72"/>
      <c r="G72"/>
      <c r="H72"/>
      <c r="I72"/>
      <c r="J72"/>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row>
    <row r="73" spans="1:163" ht="27.75" customHeight="1">
      <c r="A73" s="44"/>
      <c r="B73"/>
      <c r="C73"/>
      <c r="D73"/>
      <c r="E73"/>
      <c r="F73"/>
      <c r="G73"/>
      <c r="H73"/>
      <c r="I73"/>
      <c r="J73"/>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row>
    <row r="74" spans="1:163" ht="27.75" customHeight="1">
      <c r="A74" s="47"/>
      <c r="B74"/>
      <c r="C74"/>
      <c r="D74"/>
      <c r="E74"/>
      <c r="F74"/>
      <c r="G74"/>
      <c r="H74"/>
      <c r="I74"/>
      <c r="J74"/>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row>
    <row r="75" spans="1:163" ht="27.75" customHeight="1">
      <c r="A75" s="44"/>
      <c r="B75"/>
      <c r="C75"/>
      <c r="D75"/>
      <c r="E75"/>
      <c r="F75"/>
      <c r="G75"/>
      <c r="H75"/>
      <c r="I75"/>
      <c r="J75"/>
      <c r="K75"/>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row>
    <row r="76" spans="1:163" ht="27.75" customHeight="1">
      <c r="A76" s="48"/>
      <c r="B76" s="45"/>
      <c r="C76" s="45"/>
      <c r="D76" s="45"/>
      <c r="E76" s="45"/>
      <c r="F76" s="45"/>
      <c r="G76" s="45"/>
      <c r="H76" s="45"/>
      <c r="I76" s="45"/>
      <c r="J76" s="45"/>
      <c r="K76" s="45"/>
      <c r="L76" s="45"/>
      <c r="M76" s="45"/>
      <c r="N76" s="45"/>
      <c r="O76" s="45"/>
      <c r="P76" s="45"/>
      <c r="Q76" s="45"/>
      <c r="R76" s="4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row>
    <row r="77" spans="1:123" ht="20.25">
      <c r="A77" s="48"/>
      <c r="B77" s="45"/>
      <c r="C77" s="45"/>
      <c r="D77" s="45"/>
      <c r="E77" s="45"/>
      <c r="F77" s="45"/>
      <c r="G77" s="45"/>
      <c r="H77" s="45"/>
      <c r="I77" s="45"/>
      <c r="J77" s="45"/>
      <c r="K77" s="45"/>
      <c r="L77" s="45"/>
      <c r="M77" s="45"/>
      <c r="N77" s="45"/>
      <c r="O77" s="45"/>
      <c r="P77" s="45"/>
      <c r="Q77" s="45"/>
      <c r="R77" s="46"/>
      <c r="S77"/>
      <c r="T77" s="46"/>
      <c r="U77" s="46"/>
      <c r="V77" s="46"/>
      <c r="W77" s="46"/>
      <c r="BG77" s="54"/>
      <c r="CG77" s="54"/>
      <c r="DS77" s="54"/>
    </row>
    <row r="78" spans="1:123" ht="20.25">
      <c r="A78" s="47"/>
      <c r="B78"/>
      <c r="C78"/>
      <c r="D78"/>
      <c r="E78"/>
      <c r="F78"/>
      <c r="G78"/>
      <c r="H78"/>
      <c r="I78"/>
      <c r="J78"/>
      <c r="K78"/>
      <c r="L78"/>
      <c r="M78"/>
      <c r="N78"/>
      <c r="O78"/>
      <c r="P78"/>
      <c r="Q78"/>
      <c r="R78"/>
      <c r="S78"/>
      <c r="T78" s="46"/>
      <c r="U78" s="46"/>
      <c r="V78" s="46"/>
      <c r="W78" s="46"/>
      <c r="BG78" s="54"/>
      <c r="CG78" s="54"/>
      <c r="DS78" s="54"/>
    </row>
    <row r="79" spans="1:123" ht="20.25">
      <c r="A79" s="44"/>
      <c r="B79"/>
      <c r="C79"/>
      <c r="D79"/>
      <c r="E79"/>
      <c r="F79"/>
      <c r="G79"/>
      <c r="H79"/>
      <c r="I79"/>
      <c r="J79"/>
      <c r="K79"/>
      <c r="L79"/>
      <c r="M79"/>
      <c r="N79"/>
      <c r="O79"/>
      <c r="P79"/>
      <c r="Q79"/>
      <c r="R79"/>
      <c r="S79"/>
      <c r="T79" s="46"/>
      <c r="U79" s="46"/>
      <c r="V79" s="46"/>
      <c r="W79" s="46"/>
      <c r="BG79" s="54"/>
      <c r="CG79" s="54"/>
      <c r="DS79" s="54"/>
    </row>
    <row r="80" spans="1:123" ht="20.25">
      <c r="A80" s="54"/>
      <c r="B80" s="45"/>
      <c r="C80" s="45"/>
      <c r="D80" s="45"/>
      <c r="E80" s="45"/>
      <c r="F80" s="45"/>
      <c r="G80" s="45"/>
      <c r="H80" s="45"/>
      <c r="I80" s="45"/>
      <c r="J80" s="45"/>
      <c r="K80" s="45"/>
      <c r="L80" s="45"/>
      <c r="M80" s="45"/>
      <c r="N80" s="45"/>
      <c r="O80" s="45"/>
      <c r="P80" s="45"/>
      <c r="Q80" s="45"/>
      <c r="R80" s="46"/>
      <c r="S80" s="46"/>
      <c r="T80" s="46"/>
      <c r="U80" s="46"/>
      <c r="V80" s="46"/>
      <c r="W80" s="46"/>
      <c r="BG80" s="54"/>
      <c r="CG80" s="54"/>
      <c r="DS80" s="54"/>
    </row>
    <row r="81" spans="1:123" ht="20.25">
      <c r="A81" s="54"/>
      <c r="B81" s="45"/>
      <c r="C81" s="45"/>
      <c r="D81" s="45"/>
      <c r="E81" s="45"/>
      <c r="F81" s="45"/>
      <c r="G81" s="45"/>
      <c r="H81" s="45"/>
      <c r="I81" s="45"/>
      <c r="J81" s="45"/>
      <c r="K81" s="45"/>
      <c r="L81" s="45"/>
      <c r="M81" s="45"/>
      <c r="N81" s="45"/>
      <c r="O81" s="45"/>
      <c r="P81" s="45"/>
      <c r="Q81" s="45"/>
      <c r="R81" s="46"/>
      <c r="S81" s="46"/>
      <c r="T81" s="46"/>
      <c r="U81" s="46"/>
      <c r="V81" s="46"/>
      <c r="W81" s="46"/>
      <c r="BG81" s="54"/>
      <c r="CG81" s="54"/>
      <c r="DS81" s="54"/>
    </row>
    <row r="82" spans="1:123" ht="20.25">
      <c r="A82" s="54"/>
      <c r="B82" s="45"/>
      <c r="C82" s="45"/>
      <c r="D82" s="45"/>
      <c r="E82" s="45"/>
      <c r="F82" s="45"/>
      <c r="G82" s="45"/>
      <c r="H82" s="45"/>
      <c r="I82" s="45"/>
      <c r="J82" s="45"/>
      <c r="K82" s="45"/>
      <c r="L82" s="45"/>
      <c r="M82" s="45"/>
      <c r="N82" s="45"/>
      <c r="O82" s="45"/>
      <c r="P82" s="45"/>
      <c r="Q82" s="45"/>
      <c r="R82" s="46"/>
      <c r="S82" s="46"/>
      <c r="T82" s="46"/>
      <c r="U82" s="46"/>
      <c r="V82" s="46"/>
      <c r="W82" s="46"/>
      <c r="BG82" s="54"/>
      <c r="CG82" s="54"/>
      <c r="DS82" s="54"/>
    </row>
    <row r="83" spans="1:123" ht="20.25">
      <c r="A83" s="54"/>
      <c r="B83" s="45"/>
      <c r="C83" s="45"/>
      <c r="D83" s="45"/>
      <c r="E83" s="45"/>
      <c r="F83" s="45"/>
      <c r="G83" s="45"/>
      <c r="H83" s="45"/>
      <c r="I83" s="45"/>
      <c r="J83" s="45"/>
      <c r="K83" s="45"/>
      <c r="L83" s="45"/>
      <c r="M83" s="45"/>
      <c r="N83" s="45"/>
      <c r="O83" s="45"/>
      <c r="P83" s="45"/>
      <c r="Q83" s="45"/>
      <c r="R83" s="46"/>
      <c r="S83" s="46"/>
      <c r="T83" s="46"/>
      <c r="U83" s="46"/>
      <c r="V83" s="46"/>
      <c r="W83" s="46"/>
      <c r="BG83" s="54"/>
      <c r="CG83" s="54"/>
      <c r="DS83" s="54"/>
    </row>
    <row r="84" spans="1:123" ht="20.25">
      <c r="A84" s="54"/>
      <c r="B84" s="45"/>
      <c r="C84" s="45"/>
      <c r="D84" s="45"/>
      <c r="E84" s="45"/>
      <c r="F84" s="45"/>
      <c r="G84" s="45"/>
      <c r="H84" s="45"/>
      <c r="I84" s="45"/>
      <c r="J84" s="45"/>
      <c r="K84" s="45"/>
      <c r="L84" s="45"/>
      <c r="M84" s="45"/>
      <c r="N84" s="45"/>
      <c r="O84" s="45"/>
      <c r="P84" s="45"/>
      <c r="Q84" s="45"/>
      <c r="R84" s="46"/>
      <c r="S84" s="46"/>
      <c r="T84" s="46"/>
      <c r="U84" s="46"/>
      <c r="V84" s="46"/>
      <c r="W84" s="46"/>
      <c r="BG84" s="54"/>
      <c r="CG84" s="54"/>
      <c r="DS84" s="54"/>
    </row>
    <row r="85" spans="1:123" ht="20.25">
      <c r="A85" s="54"/>
      <c r="B85" s="45"/>
      <c r="C85" s="45"/>
      <c r="D85" s="45"/>
      <c r="E85" s="45"/>
      <c r="F85" s="45"/>
      <c r="G85" s="45"/>
      <c r="H85" s="45"/>
      <c r="I85" s="45"/>
      <c r="J85" s="45"/>
      <c r="K85" s="45"/>
      <c r="L85" s="45"/>
      <c r="M85" s="45"/>
      <c r="N85" s="45"/>
      <c r="O85" s="45"/>
      <c r="P85" s="45"/>
      <c r="Q85" s="45"/>
      <c r="R85" s="46"/>
      <c r="S85" s="46"/>
      <c r="T85" s="46"/>
      <c r="U85" s="46"/>
      <c r="V85" s="46"/>
      <c r="W85" s="46"/>
      <c r="BG85" s="54"/>
      <c r="CG85" s="54"/>
      <c r="DS85" s="54"/>
    </row>
    <row r="86" spans="1:123" ht="20.25">
      <c r="A86" s="54"/>
      <c r="B86" s="45"/>
      <c r="C86" s="45"/>
      <c r="D86" s="45"/>
      <c r="E86" s="45"/>
      <c r="F86" s="45"/>
      <c r="G86" s="45"/>
      <c r="H86" s="45"/>
      <c r="I86" s="45"/>
      <c r="J86" s="45"/>
      <c r="K86" s="45"/>
      <c r="L86" s="45"/>
      <c r="M86" s="45"/>
      <c r="N86" s="45"/>
      <c r="O86" s="45"/>
      <c r="P86" s="45"/>
      <c r="Q86" s="45"/>
      <c r="R86" s="46"/>
      <c r="S86" s="46"/>
      <c r="T86" s="46"/>
      <c r="U86" s="46"/>
      <c r="V86" s="46"/>
      <c r="W86" s="46"/>
      <c r="BG86" s="54"/>
      <c r="CG86" s="54"/>
      <c r="DS86" s="54"/>
    </row>
    <row r="87" spans="1:123" ht="20.25">
      <c r="A87" s="54"/>
      <c r="B87" s="45"/>
      <c r="C87" s="45"/>
      <c r="D87" s="45"/>
      <c r="E87" s="45"/>
      <c r="F87" s="45"/>
      <c r="G87" s="45"/>
      <c r="H87" s="45"/>
      <c r="I87" s="45"/>
      <c r="J87" s="45"/>
      <c r="K87" s="45"/>
      <c r="L87" s="45"/>
      <c r="M87" s="45"/>
      <c r="N87" s="45"/>
      <c r="O87" s="45"/>
      <c r="P87" s="45"/>
      <c r="Q87" s="45"/>
      <c r="R87" s="46"/>
      <c r="S87" s="46"/>
      <c r="T87" s="46"/>
      <c r="U87" s="46"/>
      <c r="V87" s="46"/>
      <c r="W87" s="46"/>
      <c r="BG87" s="54"/>
      <c r="CG87" s="54"/>
      <c r="DS87" s="54"/>
    </row>
    <row r="88" spans="1:123" ht="20.25">
      <c r="A88" s="54"/>
      <c r="B88" s="45"/>
      <c r="C88" s="45"/>
      <c r="D88" s="45"/>
      <c r="E88" s="45"/>
      <c r="F88" s="45"/>
      <c r="G88" s="45"/>
      <c r="H88" s="45"/>
      <c r="I88" s="45"/>
      <c r="J88" s="45"/>
      <c r="K88" s="45"/>
      <c r="L88" s="45"/>
      <c r="M88" s="45"/>
      <c r="N88" s="45"/>
      <c r="O88" s="45"/>
      <c r="P88" s="45"/>
      <c r="Q88" s="45"/>
      <c r="R88" s="46"/>
      <c r="S88" s="46"/>
      <c r="T88" s="46"/>
      <c r="U88" s="46"/>
      <c r="V88" s="46"/>
      <c r="W88" s="46"/>
      <c r="BG88" s="54"/>
      <c r="CG88" s="54"/>
      <c r="DS88" s="54"/>
    </row>
    <row r="89" spans="1:123" ht="20.25">
      <c r="A89" s="54"/>
      <c r="B89" s="45"/>
      <c r="C89" s="45"/>
      <c r="D89" s="45"/>
      <c r="E89" s="45"/>
      <c r="F89" s="45"/>
      <c r="G89" s="45"/>
      <c r="H89" s="45"/>
      <c r="I89" s="45"/>
      <c r="J89" s="45"/>
      <c r="K89" s="45"/>
      <c r="L89" s="45"/>
      <c r="M89" s="45"/>
      <c r="N89" s="45"/>
      <c r="O89" s="45"/>
      <c r="P89" s="45"/>
      <c r="Q89" s="45"/>
      <c r="R89" s="46"/>
      <c r="S89" s="46"/>
      <c r="T89" s="46"/>
      <c r="U89" s="46"/>
      <c r="V89" s="46"/>
      <c r="W89" s="46"/>
      <c r="BG89" s="54"/>
      <c r="CG89" s="54"/>
      <c r="DS89" s="54"/>
    </row>
    <row r="90" spans="1:123" ht="20.25">
      <c r="A90" s="54"/>
      <c r="B90" s="45"/>
      <c r="C90" s="45"/>
      <c r="D90" s="45"/>
      <c r="E90" s="45"/>
      <c r="F90" s="45"/>
      <c r="G90" s="45"/>
      <c r="H90" s="45"/>
      <c r="I90" s="45"/>
      <c r="J90" s="45"/>
      <c r="K90" s="45"/>
      <c r="L90" s="45"/>
      <c r="M90" s="45"/>
      <c r="N90" s="45"/>
      <c r="O90" s="45"/>
      <c r="P90" s="45"/>
      <c r="Q90" s="45"/>
      <c r="R90" s="46"/>
      <c r="S90" s="46"/>
      <c r="T90" s="46"/>
      <c r="U90" s="46"/>
      <c r="V90" s="46"/>
      <c r="W90" s="46"/>
      <c r="BG90" s="54"/>
      <c r="CG90" s="54"/>
      <c r="DS90" s="54"/>
    </row>
    <row r="91" spans="1:123" ht="20.25">
      <c r="A91" s="54"/>
      <c r="B91" s="45"/>
      <c r="C91" s="45"/>
      <c r="D91" s="45"/>
      <c r="E91" s="45"/>
      <c r="F91" s="45"/>
      <c r="G91" s="45"/>
      <c r="H91" s="45"/>
      <c r="I91" s="45"/>
      <c r="J91" s="45"/>
      <c r="K91" s="45"/>
      <c r="L91" s="45"/>
      <c r="M91" s="45"/>
      <c r="N91" s="45"/>
      <c r="O91" s="45"/>
      <c r="P91" s="45"/>
      <c r="Q91" s="45"/>
      <c r="R91" s="46"/>
      <c r="S91" s="46"/>
      <c r="T91" s="46"/>
      <c r="U91" s="46"/>
      <c r="V91" s="46"/>
      <c r="W91" s="46"/>
      <c r="BG91" s="54"/>
      <c r="CG91" s="54"/>
      <c r="DS91" s="54"/>
    </row>
    <row r="92" spans="1:123" ht="20.25">
      <c r="A92" s="54"/>
      <c r="B92" s="45"/>
      <c r="C92" s="45"/>
      <c r="D92" s="45"/>
      <c r="E92" s="45"/>
      <c r="F92" s="45"/>
      <c r="G92" s="45"/>
      <c r="H92" s="45"/>
      <c r="I92" s="45"/>
      <c r="J92" s="45"/>
      <c r="K92" s="45"/>
      <c r="L92" s="45"/>
      <c r="M92" s="45"/>
      <c r="N92" s="45"/>
      <c r="O92" s="45"/>
      <c r="P92" s="45"/>
      <c r="Q92" s="45"/>
      <c r="R92" s="46"/>
      <c r="S92" s="46"/>
      <c r="T92" s="46"/>
      <c r="U92" s="46"/>
      <c r="V92" s="46"/>
      <c r="W92" s="46"/>
      <c r="BG92" s="54"/>
      <c r="CG92" s="54"/>
      <c r="DS92" s="54"/>
    </row>
    <row r="93" spans="1:123" ht="20.25">
      <c r="A93" s="54"/>
      <c r="B93" s="45"/>
      <c r="C93" s="45"/>
      <c r="D93" s="45"/>
      <c r="E93" s="45"/>
      <c r="F93" s="45"/>
      <c r="G93" s="45"/>
      <c r="H93" s="45"/>
      <c r="I93" s="45"/>
      <c r="J93" s="45"/>
      <c r="K93" s="45"/>
      <c r="L93" s="45"/>
      <c r="M93" s="45"/>
      <c r="N93" s="45"/>
      <c r="O93" s="45"/>
      <c r="P93" s="45"/>
      <c r="Q93" s="45"/>
      <c r="R93" s="46"/>
      <c r="S93" s="46"/>
      <c r="T93" s="46"/>
      <c r="U93" s="46"/>
      <c r="V93" s="46"/>
      <c r="W93" s="46"/>
      <c r="BG93" s="54"/>
      <c r="CG93" s="54"/>
      <c r="DS93" s="54"/>
    </row>
    <row r="94" spans="1:123" ht="20.25">
      <c r="A94" s="54"/>
      <c r="B94" s="45"/>
      <c r="C94" s="45"/>
      <c r="D94" s="45"/>
      <c r="E94" s="45"/>
      <c r="F94" s="45"/>
      <c r="G94" s="45"/>
      <c r="H94" s="45"/>
      <c r="I94" s="45"/>
      <c r="J94" s="45"/>
      <c r="K94" s="45"/>
      <c r="L94" s="45"/>
      <c r="M94" s="45"/>
      <c r="N94" s="45"/>
      <c r="O94" s="45"/>
      <c r="P94" s="45"/>
      <c r="Q94" s="45"/>
      <c r="R94" s="46"/>
      <c r="S94" s="46"/>
      <c r="T94" s="46"/>
      <c r="U94" s="46"/>
      <c r="V94" s="46"/>
      <c r="W94" s="46"/>
      <c r="BG94" s="54"/>
      <c r="CG94" s="54"/>
      <c r="DS94" s="54"/>
    </row>
    <row r="95" spans="1:123" ht="20.25">
      <c r="A95" s="54"/>
      <c r="B95" s="45"/>
      <c r="C95" s="45"/>
      <c r="D95" s="45"/>
      <c r="E95" s="45"/>
      <c r="F95" s="45"/>
      <c r="G95" s="45"/>
      <c r="H95" s="45"/>
      <c r="I95" s="45"/>
      <c r="J95" s="45"/>
      <c r="K95" s="45"/>
      <c r="L95" s="45"/>
      <c r="M95" s="45"/>
      <c r="N95" s="45"/>
      <c r="O95" s="45"/>
      <c r="P95" s="45"/>
      <c r="Q95" s="45"/>
      <c r="R95" s="46"/>
      <c r="S95" s="46"/>
      <c r="T95" s="46"/>
      <c r="U95" s="46"/>
      <c r="V95" s="46"/>
      <c r="W95" s="46"/>
      <c r="BG95" s="54"/>
      <c r="CG95" s="54"/>
      <c r="DS95" s="54"/>
    </row>
    <row r="96" spans="1:123" ht="20.25">
      <c r="A96" s="54"/>
      <c r="B96" s="45"/>
      <c r="C96" s="45"/>
      <c r="D96" s="45"/>
      <c r="E96" s="45"/>
      <c r="F96" s="45"/>
      <c r="G96" s="45"/>
      <c r="H96" s="45"/>
      <c r="I96" s="45"/>
      <c r="J96" s="45"/>
      <c r="K96" s="45"/>
      <c r="L96" s="45"/>
      <c r="M96" s="45"/>
      <c r="N96" s="45"/>
      <c r="O96" s="45"/>
      <c r="P96" s="45"/>
      <c r="Q96" s="45"/>
      <c r="R96" s="46"/>
      <c r="S96" s="46"/>
      <c r="T96" s="46"/>
      <c r="U96" s="46"/>
      <c r="V96" s="46"/>
      <c r="W96" s="46"/>
      <c r="BG96" s="54"/>
      <c r="CG96" s="54"/>
      <c r="DS96" s="54"/>
    </row>
    <row r="97" spans="1:123" ht="20.25">
      <c r="A97" s="54"/>
      <c r="B97" s="45"/>
      <c r="C97" s="45"/>
      <c r="D97" s="45"/>
      <c r="E97" s="45"/>
      <c r="F97" s="45"/>
      <c r="G97" s="45"/>
      <c r="H97" s="45"/>
      <c r="I97" s="45"/>
      <c r="J97" s="45"/>
      <c r="K97" s="45"/>
      <c r="L97" s="45"/>
      <c r="M97" s="45"/>
      <c r="N97" s="45"/>
      <c r="O97" s="45"/>
      <c r="P97" s="45"/>
      <c r="Q97" s="45"/>
      <c r="R97" s="46"/>
      <c r="S97" s="46"/>
      <c r="T97" s="46"/>
      <c r="U97" s="46"/>
      <c r="V97" s="46"/>
      <c r="W97" s="46"/>
      <c r="BG97" s="54"/>
      <c r="CG97" s="54"/>
      <c r="DS97" s="54"/>
    </row>
    <row r="98" spans="1:123" ht="20.25">
      <c r="A98" s="54"/>
      <c r="B98" s="45"/>
      <c r="C98" s="45"/>
      <c r="D98" s="45"/>
      <c r="E98" s="45"/>
      <c r="F98" s="45"/>
      <c r="G98" s="45"/>
      <c r="H98" s="45"/>
      <c r="I98" s="45"/>
      <c r="J98" s="45"/>
      <c r="K98" s="45"/>
      <c r="L98" s="45"/>
      <c r="M98" s="45"/>
      <c r="N98" s="45"/>
      <c r="O98" s="45"/>
      <c r="P98" s="45"/>
      <c r="Q98" s="45"/>
      <c r="R98" s="46"/>
      <c r="S98" s="46"/>
      <c r="T98" s="46"/>
      <c r="U98" s="46"/>
      <c r="V98" s="46"/>
      <c r="W98" s="46"/>
      <c r="BG98" s="54"/>
      <c r="CG98" s="54"/>
      <c r="DS98" s="54"/>
    </row>
    <row r="99" spans="1:123" ht="20.25">
      <c r="A99" s="54"/>
      <c r="B99" s="45"/>
      <c r="C99" s="45"/>
      <c r="D99" s="45"/>
      <c r="E99" s="45"/>
      <c r="F99" s="45"/>
      <c r="G99" s="45"/>
      <c r="H99" s="45"/>
      <c r="I99" s="45"/>
      <c r="J99" s="45"/>
      <c r="K99" s="45"/>
      <c r="L99" s="45"/>
      <c r="M99" s="45"/>
      <c r="N99" s="45"/>
      <c r="O99" s="45"/>
      <c r="P99" s="45"/>
      <c r="Q99" s="45"/>
      <c r="R99" s="46"/>
      <c r="S99" s="46"/>
      <c r="T99" s="46"/>
      <c r="U99" s="46"/>
      <c r="V99" s="46"/>
      <c r="W99" s="46"/>
      <c r="BG99" s="54"/>
      <c r="CG99" s="54"/>
      <c r="DS99" s="54"/>
    </row>
    <row r="100" spans="1:123" ht="20.25">
      <c r="A100" s="54"/>
      <c r="B100" s="45"/>
      <c r="C100" s="45"/>
      <c r="D100" s="45"/>
      <c r="E100" s="45"/>
      <c r="F100" s="45"/>
      <c r="G100" s="45"/>
      <c r="H100" s="45"/>
      <c r="I100" s="45"/>
      <c r="J100" s="45"/>
      <c r="K100" s="45"/>
      <c r="L100" s="45"/>
      <c r="M100" s="45"/>
      <c r="N100" s="45"/>
      <c r="O100" s="45"/>
      <c r="P100" s="45"/>
      <c r="Q100" s="45"/>
      <c r="R100" s="46"/>
      <c r="S100" s="46"/>
      <c r="T100" s="46"/>
      <c r="U100" s="46"/>
      <c r="V100" s="46"/>
      <c r="W100" s="46"/>
      <c r="BG100" s="54"/>
      <c r="CG100" s="54"/>
      <c r="DS100" s="54"/>
    </row>
    <row r="101" spans="1:123" ht="20.25">
      <c r="A101" s="54"/>
      <c r="B101" s="45"/>
      <c r="C101" s="45"/>
      <c r="D101" s="45"/>
      <c r="E101" s="45"/>
      <c r="F101" s="45"/>
      <c r="G101" s="45"/>
      <c r="H101" s="45"/>
      <c r="I101" s="45"/>
      <c r="J101" s="45"/>
      <c r="K101" s="45"/>
      <c r="L101" s="45"/>
      <c r="M101" s="45"/>
      <c r="N101" s="45"/>
      <c r="O101" s="45"/>
      <c r="P101" s="45"/>
      <c r="Q101" s="45"/>
      <c r="R101" s="46"/>
      <c r="S101" s="46"/>
      <c r="T101" s="46"/>
      <c r="U101" s="46"/>
      <c r="V101" s="46"/>
      <c r="W101" s="46"/>
      <c r="BG101" s="54"/>
      <c r="CG101" s="54"/>
      <c r="DS101" s="54"/>
    </row>
    <row r="102" spans="1:123" ht="20.25">
      <c r="A102" s="54"/>
      <c r="B102" s="45"/>
      <c r="C102" s="45"/>
      <c r="D102" s="45"/>
      <c r="E102" s="45"/>
      <c r="F102" s="45"/>
      <c r="G102" s="45"/>
      <c r="H102" s="45"/>
      <c r="I102" s="45"/>
      <c r="J102" s="45"/>
      <c r="K102" s="45"/>
      <c r="L102" s="45"/>
      <c r="M102" s="45"/>
      <c r="N102" s="45"/>
      <c r="O102" s="45"/>
      <c r="P102" s="45"/>
      <c r="Q102" s="45"/>
      <c r="R102" s="46"/>
      <c r="S102" s="46"/>
      <c r="T102" s="46"/>
      <c r="U102" s="46"/>
      <c r="V102" s="46"/>
      <c r="W102" s="46"/>
      <c r="BG102" s="54"/>
      <c r="CG102" s="54"/>
      <c r="DS102" s="54"/>
    </row>
    <row r="103" spans="1:123" ht="20.25">
      <c r="A103" s="54"/>
      <c r="B103" s="45"/>
      <c r="C103" s="45"/>
      <c r="D103" s="45"/>
      <c r="E103" s="45"/>
      <c r="F103" s="45"/>
      <c r="G103" s="45"/>
      <c r="H103" s="45"/>
      <c r="I103" s="45"/>
      <c r="J103" s="45"/>
      <c r="K103" s="45"/>
      <c r="L103" s="45"/>
      <c r="M103" s="45"/>
      <c r="N103" s="45"/>
      <c r="O103" s="45"/>
      <c r="P103" s="45"/>
      <c r="Q103" s="45"/>
      <c r="R103" s="46"/>
      <c r="S103" s="46"/>
      <c r="T103" s="46"/>
      <c r="U103" s="46"/>
      <c r="V103" s="46"/>
      <c r="W103" s="46"/>
      <c r="BG103" s="54"/>
      <c r="CG103" s="54"/>
      <c r="DS103" s="54"/>
    </row>
    <row r="104" spans="18:23" ht="20.25">
      <c r="R104" s="46"/>
      <c r="S104" s="46"/>
      <c r="T104" s="46"/>
      <c r="U104" s="46"/>
      <c r="V104" s="46"/>
      <c r="W104" s="46"/>
    </row>
  </sheetData>
  <sheetProtection selectLockedCells="1" selectUnlockedCells="1"/>
  <mergeCells count="556">
    <mergeCell ref="DT41:DT42"/>
    <mergeCell ref="AJ41:AK41"/>
    <mergeCell ref="AO41:AP41"/>
    <mergeCell ref="AR41:AS41"/>
    <mergeCell ref="DR41:DR42"/>
    <mergeCell ref="BF41:BF42"/>
    <mergeCell ref="BG41:BG42"/>
    <mergeCell ref="CE41:CE42"/>
    <mergeCell ref="DQ41:DQ42"/>
    <mergeCell ref="DS41:DS42"/>
    <mergeCell ref="AD43:AE43"/>
    <mergeCell ref="AG43:AH43"/>
    <mergeCell ref="CF41:CF42"/>
    <mergeCell ref="CG41:CG42"/>
    <mergeCell ref="BG43:BG44"/>
    <mergeCell ref="CE43:CE44"/>
    <mergeCell ref="AJ43:AK43"/>
    <mergeCell ref="AO43:AP43"/>
    <mergeCell ref="AR43:AS43"/>
    <mergeCell ref="DS43:DS44"/>
    <mergeCell ref="DT43:DT44"/>
    <mergeCell ref="A43:A44"/>
    <mergeCell ref="C43:G43"/>
    <mergeCell ref="I43:M43"/>
    <mergeCell ref="O43:P43"/>
    <mergeCell ref="R43:V43"/>
    <mergeCell ref="X43:AB43"/>
    <mergeCell ref="BF43:BF44"/>
    <mergeCell ref="CF43:CF44"/>
    <mergeCell ref="CG43:CG44"/>
    <mergeCell ref="DQ43:DQ44"/>
    <mergeCell ref="DR43:DR44"/>
    <mergeCell ref="AD37:AE37"/>
    <mergeCell ref="AG37:AH37"/>
    <mergeCell ref="A41:A42"/>
    <mergeCell ref="C41:G41"/>
    <mergeCell ref="AD41:AE41"/>
    <mergeCell ref="AG41:AH41"/>
    <mergeCell ref="I41:M41"/>
    <mergeCell ref="O41:P41"/>
    <mergeCell ref="R41:V41"/>
    <mergeCell ref="X41:AB41"/>
    <mergeCell ref="BF39:BF40"/>
    <mergeCell ref="CF39:CF40"/>
    <mergeCell ref="O37:P37"/>
    <mergeCell ref="AJ39:AK39"/>
    <mergeCell ref="AO39:AP39"/>
    <mergeCell ref="AR39:AS39"/>
    <mergeCell ref="BG39:BG40"/>
    <mergeCell ref="CE39:CE40"/>
    <mergeCell ref="R37:V37"/>
    <mergeCell ref="X37:AB37"/>
    <mergeCell ref="CF37:CF38"/>
    <mergeCell ref="AJ37:AK37"/>
    <mergeCell ref="AO37:AP37"/>
    <mergeCell ref="AR37:AS37"/>
    <mergeCell ref="BF37:BF38"/>
    <mergeCell ref="BG37:BG38"/>
    <mergeCell ref="CE37:CE38"/>
    <mergeCell ref="R39:V39"/>
    <mergeCell ref="X39:AB39"/>
    <mergeCell ref="AD39:AE39"/>
    <mergeCell ref="AG39:AH39"/>
    <mergeCell ref="A39:A40"/>
    <mergeCell ref="C39:G39"/>
    <mergeCell ref="I39:M39"/>
    <mergeCell ref="O39:P39"/>
    <mergeCell ref="DS37:DS38"/>
    <mergeCell ref="DT37:DT38"/>
    <mergeCell ref="CG39:CG40"/>
    <mergeCell ref="DQ39:DQ40"/>
    <mergeCell ref="DR39:DR40"/>
    <mergeCell ref="DS39:DS40"/>
    <mergeCell ref="DT39:DT40"/>
    <mergeCell ref="CG37:CG38"/>
    <mergeCell ref="DQ37:DQ38"/>
    <mergeCell ref="DR37:DR38"/>
    <mergeCell ref="AD35:AE35"/>
    <mergeCell ref="AG35:AH35"/>
    <mergeCell ref="DR35:DR36"/>
    <mergeCell ref="DS35:DS36"/>
    <mergeCell ref="BG35:BG36"/>
    <mergeCell ref="CE35:CE36"/>
    <mergeCell ref="CF35:CF36"/>
    <mergeCell ref="O35:P35"/>
    <mergeCell ref="R35:V35"/>
    <mergeCell ref="DT35:DT36"/>
    <mergeCell ref="AJ35:AK35"/>
    <mergeCell ref="AO35:AP35"/>
    <mergeCell ref="AR35:AS35"/>
    <mergeCell ref="BF35:BF36"/>
    <mergeCell ref="CG35:CG36"/>
    <mergeCell ref="DQ35:DQ36"/>
    <mergeCell ref="X35:AB35"/>
    <mergeCell ref="A37:A38"/>
    <mergeCell ref="C37:G37"/>
    <mergeCell ref="I37:M37"/>
    <mergeCell ref="A35:A36"/>
    <mergeCell ref="C35:G35"/>
    <mergeCell ref="I35:M35"/>
    <mergeCell ref="DS33:DS34"/>
    <mergeCell ref="DT33:DT34"/>
    <mergeCell ref="AJ33:AK33"/>
    <mergeCell ref="AO33:AP33"/>
    <mergeCell ref="AR33:AS33"/>
    <mergeCell ref="BF33:BF34"/>
    <mergeCell ref="BG33:BG34"/>
    <mergeCell ref="CE33:CE34"/>
    <mergeCell ref="CF33:CF34"/>
    <mergeCell ref="CG33:CG34"/>
    <mergeCell ref="DQ33:DQ34"/>
    <mergeCell ref="DR33:DR34"/>
    <mergeCell ref="CE31:CE32"/>
    <mergeCell ref="CF31:CF32"/>
    <mergeCell ref="CG31:CG32"/>
    <mergeCell ref="DQ31:DQ32"/>
    <mergeCell ref="DR31:DR32"/>
    <mergeCell ref="DS31:DS32"/>
    <mergeCell ref="DT31:DT32"/>
    <mergeCell ref="AJ31:AK31"/>
    <mergeCell ref="AO31:AP31"/>
    <mergeCell ref="AR31:AS31"/>
    <mergeCell ref="BF31:BF32"/>
    <mergeCell ref="BG31:BG32"/>
    <mergeCell ref="AD31:AE31"/>
    <mergeCell ref="AG31:AH31"/>
    <mergeCell ref="A31:A32"/>
    <mergeCell ref="C31:G31"/>
    <mergeCell ref="I31:M31"/>
    <mergeCell ref="O31:P31"/>
    <mergeCell ref="R31:V31"/>
    <mergeCell ref="X31:AB31"/>
    <mergeCell ref="R33:V33"/>
    <mergeCell ref="X33:AB33"/>
    <mergeCell ref="AD33:AE33"/>
    <mergeCell ref="AG33:AH33"/>
    <mergeCell ref="A33:A34"/>
    <mergeCell ref="C33:G33"/>
    <mergeCell ref="I33:M33"/>
    <mergeCell ref="O33:P33"/>
    <mergeCell ref="DT29:DT30"/>
    <mergeCell ref="AJ29:AK29"/>
    <mergeCell ref="AO29:AP29"/>
    <mergeCell ref="AR29:AS29"/>
    <mergeCell ref="BF29:BF30"/>
    <mergeCell ref="BG29:BG30"/>
    <mergeCell ref="CE29:CE30"/>
    <mergeCell ref="CF29:CF30"/>
    <mergeCell ref="CG29:CG30"/>
    <mergeCell ref="DQ29:DQ30"/>
    <mergeCell ref="BG27:BG28"/>
    <mergeCell ref="CE27:CE28"/>
    <mergeCell ref="CF27:CF28"/>
    <mergeCell ref="DS29:DS30"/>
    <mergeCell ref="DR29:DR30"/>
    <mergeCell ref="DQ25:DQ26"/>
    <mergeCell ref="DR25:DR26"/>
    <mergeCell ref="DS27:DS28"/>
    <mergeCell ref="DT27:DT28"/>
    <mergeCell ref="CG27:CG28"/>
    <mergeCell ref="DQ27:DQ28"/>
    <mergeCell ref="DR27:DR28"/>
    <mergeCell ref="A29:A30"/>
    <mergeCell ref="C29:G29"/>
    <mergeCell ref="I29:M29"/>
    <mergeCell ref="O29:P29"/>
    <mergeCell ref="R29:V29"/>
    <mergeCell ref="X29:AB29"/>
    <mergeCell ref="AD29:AE29"/>
    <mergeCell ref="AG29:AH29"/>
    <mergeCell ref="AO25:AP25"/>
    <mergeCell ref="AR25:AS25"/>
    <mergeCell ref="BF25:BF26"/>
    <mergeCell ref="AJ27:AK27"/>
    <mergeCell ref="AO27:AP27"/>
    <mergeCell ref="AR27:AS27"/>
    <mergeCell ref="BF27:BF28"/>
    <mergeCell ref="CF25:CF26"/>
    <mergeCell ref="CG25:CG26"/>
    <mergeCell ref="R25:V25"/>
    <mergeCell ref="X25:AB25"/>
    <mergeCell ref="BG25:BG26"/>
    <mergeCell ref="R27:V27"/>
    <mergeCell ref="X27:AB27"/>
    <mergeCell ref="AD27:AE27"/>
    <mergeCell ref="AG27:AH27"/>
    <mergeCell ref="A27:A28"/>
    <mergeCell ref="C27:G27"/>
    <mergeCell ref="I27:M27"/>
    <mergeCell ref="O27:P27"/>
    <mergeCell ref="DS23:DS24"/>
    <mergeCell ref="DT23:DT24"/>
    <mergeCell ref="AJ23:AK23"/>
    <mergeCell ref="AO23:AP23"/>
    <mergeCell ref="AR23:AS23"/>
    <mergeCell ref="BF23:BF24"/>
    <mergeCell ref="CG23:CG24"/>
    <mergeCell ref="BG23:BG24"/>
    <mergeCell ref="CE23:CE24"/>
    <mergeCell ref="CF23:CF24"/>
    <mergeCell ref="DR23:DR24"/>
    <mergeCell ref="A25:A26"/>
    <mergeCell ref="C25:G25"/>
    <mergeCell ref="I25:M25"/>
    <mergeCell ref="O25:P25"/>
    <mergeCell ref="X23:AB23"/>
    <mergeCell ref="AD23:AE23"/>
    <mergeCell ref="AG23:AH23"/>
    <mergeCell ref="AD25:AE25"/>
    <mergeCell ref="CE25:CE26"/>
    <mergeCell ref="DS25:DS26"/>
    <mergeCell ref="DT25:DT26"/>
    <mergeCell ref="AJ25:AK25"/>
    <mergeCell ref="A23:A24"/>
    <mergeCell ref="C23:G23"/>
    <mergeCell ref="I23:M23"/>
    <mergeCell ref="O23:P23"/>
    <mergeCell ref="R23:V23"/>
    <mergeCell ref="AG25:AH25"/>
    <mergeCell ref="DQ23:DQ24"/>
    <mergeCell ref="DS21:DS22"/>
    <mergeCell ref="DT21:DT22"/>
    <mergeCell ref="AJ21:AK21"/>
    <mergeCell ref="AO21:AP21"/>
    <mergeCell ref="AR21:AS21"/>
    <mergeCell ref="BF21:BF22"/>
    <mergeCell ref="BG21:BG22"/>
    <mergeCell ref="CE21:CE22"/>
    <mergeCell ref="CF21:CF22"/>
    <mergeCell ref="CG21:CG22"/>
    <mergeCell ref="DQ21:DQ22"/>
    <mergeCell ref="DR21:DR22"/>
    <mergeCell ref="CE19:CE20"/>
    <mergeCell ref="CF19:CF20"/>
    <mergeCell ref="CG19:CG20"/>
    <mergeCell ref="DQ19:DQ20"/>
    <mergeCell ref="DR19:DR20"/>
    <mergeCell ref="R19:V19"/>
    <mergeCell ref="X19:AB19"/>
    <mergeCell ref="DS19:DS20"/>
    <mergeCell ref="DT19:DT20"/>
    <mergeCell ref="AJ19:AK19"/>
    <mergeCell ref="AO19:AP19"/>
    <mergeCell ref="AR19:AS19"/>
    <mergeCell ref="BF19:BF20"/>
    <mergeCell ref="BG19:BG20"/>
    <mergeCell ref="A19:A20"/>
    <mergeCell ref="C19:G19"/>
    <mergeCell ref="I19:M19"/>
    <mergeCell ref="O19:P19"/>
    <mergeCell ref="R21:V21"/>
    <mergeCell ref="X21:AB21"/>
    <mergeCell ref="AD21:AE21"/>
    <mergeCell ref="AG21:AH21"/>
    <mergeCell ref="A21:A22"/>
    <mergeCell ref="C21:G21"/>
    <mergeCell ref="I21:M21"/>
    <mergeCell ref="O21:P21"/>
    <mergeCell ref="DS17:DS18"/>
    <mergeCell ref="DT17:DT18"/>
    <mergeCell ref="AJ17:AK17"/>
    <mergeCell ref="AO17:AP17"/>
    <mergeCell ref="AR17:AS17"/>
    <mergeCell ref="BF17:BF18"/>
    <mergeCell ref="BG17:BG18"/>
    <mergeCell ref="CE17:CE18"/>
    <mergeCell ref="CF17:CF18"/>
    <mergeCell ref="CG17:CG18"/>
    <mergeCell ref="CF15:CF16"/>
    <mergeCell ref="DQ17:DQ18"/>
    <mergeCell ref="DR17:DR18"/>
    <mergeCell ref="X17:AB17"/>
    <mergeCell ref="AD17:AE17"/>
    <mergeCell ref="AG17:AH17"/>
    <mergeCell ref="R17:V17"/>
    <mergeCell ref="AG19:AH19"/>
    <mergeCell ref="DS15:DS16"/>
    <mergeCell ref="DT15:DT16"/>
    <mergeCell ref="AJ15:AK15"/>
    <mergeCell ref="AO15:AP15"/>
    <mergeCell ref="AR15:AS15"/>
    <mergeCell ref="BF15:BF16"/>
    <mergeCell ref="BG15:BG16"/>
    <mergeCell ref="CE15:CE16"/>
    <mergeCell ref="A17:A18"/>
    <mergeCell ref="C17:G17"/>
    <mergeCell ref="I17:M17"/>
    <mergeCell ref="O17:P17"/>
    <mergeCell ref="CG15:CG16"/>
    <mergeCell ref="DQ15:DQ16"/>
    <mergeCell ref="DR15:DR16"/>
    <mergeCell ref="DQ13:DQ14"/>
    <mergeCell ref="DR13:DR14"/>
    <mergeCell ref="DT13:DT14"/>
    <mergeCell ref="AJ13:AK13"/>
    <mergeCell ref="AO13:AP13"/>
    <mergeCell ref="AR13:AS13"/>
    <mergeCell ref="BF13:BF14"/>
    <mergeCell ref="BG13:BG14"/>
    <mergeCell ref="R11:V11"/>
    <mergeCell ref="AG13:AH13"/>
    <mergeCell ref="X13:AB13"/>
    <mergeCell ref="DS13:DS14"/>
    <mergeCell ref="A11:A12"/>
    <mergeCell ref="C11:G11"/>
    <mergeCell ref="I11:M11"/>
    <mergeCell ref="O11:P11"/>
    <mergeCell ref="CE13:CE14"/>
    <mergeCell ref="CF13:CF14"/>
    <mergeCell ref="CG13:CG14"/>
    <mergeCell ref="O13:P13"/>
    <mergeCell ref="R13:V13"/>
    <mergeCell ref="CF11:CF12"/>
    <mergeCell ref="CG11:CG12"/>
    <mergeCell ref="A15:A16"/>
    <mergeCell ref="C15:G15"/>
    <mergeCell ref="I15:M15"/>
    <mergeCell ref="O15:P15"/>
    <mergeCell ref="R15:V15"/>
    <mergeCell ref="X15:AB15"/>
    <mergeCell ref="AD15:AE15"/>
    <mergeCell ref="AG15:AH15"/>
    <mergeCell ref="DT9:DT10"/>
    <mergeCell ref="AJ9:AK9"/>
    <mergeCell ref="AO9:AP9"/>
    <mergeCell ref="AR9:AS9"/>
    <mergeCell ref="BF9:BF10"/>
    <mergeCell ref="BG9:BG10"/>
    <mergeCell ref="CE9:CE10"/>
    <mergeCell ref="CF9:CF10"/>
    <mergeCell ref="DS7:DS8"/>
    <mergeCell ref="DS11:DS12"/>
    <mergeCell ref="AD7:AE7"/>
    <mergeCell ref="A7:A8"/>
    <mergeCell ref="C7:G7"/>
    <mergeCell ref="I7:M7"/>
    <mergeCell ref="O7:P7"/>
    <mergeCell ref="R7:V7"/>
    <mergeCell ref="X7:AB7"/>
    <mergeCell ref="DS9:DS10"/>
    <mergeCell ref="DQ11:DQ12"/>
    <mergeCell ref="DR11:DR12"/>
    <mergeCell ref="A13:A14"/>
    <mergeCell ref="C13:G13"/>
    <mergeCell ref="I13:M13"/>
    <mergeCell ref="X11:AB11"/>
    <mergeCell ref="AD11:AE11"/>
    <mergeCell ref="AG11:AH11"/>
    <mergeCell ref="BG11:BG12"/>
    <mergeCell ref="CE11:CE12"/>
    <mergeCell ref="DR9:DR10"/>
    <mergeCell ref="CE7:CE8"/>
    <mergeCell ref="CF7:CF8"/>
    <mergeCell ref="CG7:CG8"/>
    <mergeCell ref="DQ7:DQ8"/>
    <mergeCell ref="DR7:DR8"/>
    <mergeCell ref="BF7:BF8"/>
    <mergeCell ref="BG7:BG8"/>
    <mergeCell ref="CG9:CG10"/>
    <mergeCell ref="DQ9:DQ10"/>
    <mergeCell ref="R9:V9"/>
    <mergeCell ref="X9:AB9"/>
    <mergeCell ref="AD9:AE9"/>
    <mergeCell ref="AG9:AH9"/>
    <mergeCell ref="A9:A10"/>
    <mergeCell ref="C9:G9"/>
    <mergeCell ref="I9:M9"/>
    <mergeCell ref="O9:P9"/>
    <mergeCell ref="CG5:CG6"/>
    <mergeCell ref="DT11:DT12"/>
    <mergeCell ref="AJ11:AK11"/>
    <mergeCell ref="AO11:AP11"/>
    <mergeCell ref="AR11:AS11"/>
    <mergeCell ref="BF11:BF12"/>
    <mergeCell ref="DT7:DT8"/>
    <mergeCell ref="AJ7:AK7"/>
    <mergeCell ref="AO7:AP7"/>
    <mergeCell ref="AR7:AS7"/>
    <mergeCell ref="DQ5:DQ6"/>
    <mergeCell ref="DS5:DS6"/>
    <mergeCell ref="DT5:DT6"/>
    <mergeCell ref="AJ5:AK5"/>
    <mergeCell ref="AO5:AP5"/>
    <mergeCell ref="AR5:AS5"/>
    <mergeCell ref="BF5:BF6"/>
    <mergeCell ref="BG5:BG6"/>
    <mergeCell ref="CE5:CE6"/>
    <mergeCell ref="CF5:CF6"/>
    <mergeCell ref="A5:A6"/>
    <mergeCell ref="C5:G5"/>
    <mergeCell ref="I5:M5"/>
    <mergeCell ref="O5:P5"/>
    <mergeCell ref="BI1:BQ1"/>
    <mergeCell ref="AW2:AW4"/>
    <mergeCell ref="R5:V5"/>
    <mergeCell ref="X5:AB5"/>
    <mergeCell ref="AD5:AE5"/>
    <mergeCell ref="AG5:AH5"/>
    <mergeCell ref="AT2:AT4"/>
    <mergeCell ref="AU2:AU4"/>
    <mergeCell ref="AV2:AV4"/>
    <mergeCell ref="BF1:BF4"/>
    <mergeCell ref="AY2:AY4"/>
    <mergeCell ref="AZ2:AZ4"/>
    <mergeCell ref="BA2:BA4"/>
    <mergeCell ref="BQ2:BQ4"/>
    <mergeCell ref="DS2:DS4"/>
    <mergeCell ref="DT2:DT4"/>
    <mergeCell ref="AG7:AH7"/>
    <mergeCell ref="DR5:DR6"/>
    <mergeCell ref="DG2:DG4"/>
    <mergeCell ref="DH2:DH4"/>
    <mergeCell ref="DI2:DI4"/>
    <mergeCell ref="DJ2:DJ4"/>
    <mergeCell ref="AM2:AM4"/>
    <mergeCell ref="AN2:AN4"/>
    <mergeCell ref="BG2:BG4"/>
    <mergeCell ref="BI2:BJ3"/>
    <mergeCell ref="BN2:BN4"/>
    <mergeCell ref="BO2:BP3"/>
    <mergeCell ref="CG2:CG4"/>
    <mergeCell ref="CE1:CE4"/>
    <mergeCell ref="CF1:CF4"/>
    <mergeCell ref="CL2:CL4"/>
    <mergeCell ref="BR1:CC1"/>
    <mergeCell ref="CD1:CD4"/>
    <mergeCell ref="BK2:BK4"/>
    <mergeCell ref="BL2:BM3"/>
    <mergeCell ref="BR2:BT2"/>
    <mergeCell ref="BU2:BU4"/>
    <mergeCell ref="BV2:BX2"/>
    <mergeCell ref="BY2:BY4"/>
    <mergeCell ref="BZ2:CB2"/>
    <mergeCell ref="CC2:CC4"/>
    <mergeCell ref="DQ1:DQ4"/>
    <mergeCell ref="DR1:DR4"/>
    <mergeCell ref="CI2:CI4"/>
    <mergeCell ref="CJ2:CJ4"/>
    <mergeCell ref="CK2:CK4"/>
    <mergeCell ref="CT2:CY3"/>
    <mergeCell ref="CZ2:CZ4"/>
    <mergeCell ref="DA2:DF3"/>
    <mergeCell ref="DN2:DN4"/>
    <mergeCell ref="DO2:DO4"/>
    <mergeCell ref="CI1:CL1"/>
    <mergeCell ref="CM1:DG1"/>
    <mergeCell ref="DH1:DO1"/>
    <mergeCell ref="DP1:DP4"/>
    <mergeCell ref="DK2:DK4"/>
    <mergeCell ref="DL2:DL4"/>
    <mergeCell ref="DM2:DM4"/>
    <mergeCell ref="CM2:CR3"/>
    <mergeCell ref="CS2:CS4"/>
    <mergeCell ref="DS1:DT1"/>
    <mergeCell ref="A2:A4"/>
    <mergeCell ref="C2:G4"/>
    <mergeCell ref="H2:H4"/>
    <mergeCell ref="I2:M4"/>
    <mergeCell ref="N2:N4"/>
    <mergeCell ref="O2:P4"/>
    <mergeCell ref="Q2:Q4"/>
    <mergeCell ref="R2:V4"/>
    <mergeCell ref="W2:W4"/>
    <mergeCell ref="AJ45:AK45"/>
    <mergeCell ref="AD2:AE4"/>
    <mergeCell ref="AF2:AF4"/>
    <mergeCell ref="AO2:AP4"/>
    <mergeCell ref="AG2:AH4"/>
    <mergeCell ref="AI2:AI4"/>
    <mergeCell ref="AJ2:AK4"/>
    <mergeCell ref="AL2:AL4"/>
    <mergeCell ref="AD13:AE13"/>
    <mergeCell ref="AD19:AE19"/>
    <mergeCell ref="A45:A46"/>
    <mergeCell ref="C45:G45"/>
    <mergeCell ref="I45:M45"/>
    <mergeCell ref="O45:P45"/>
    <mergeCell ref="AW1:BD1"/>
    <mergeCell ref="BE1:BE4"/>
    <mergeCell ref="X2:AB4"/>
    <mergeCell ref="AC2:AC4"/>
    <mergeCell ref="AQ2:AQ4"/>
    <mergeCell ref="AR2:AS4"/>
    <mergeCell ref="BB2:BB4"/>
    <mergeCell ref="BC2:BC4"/>
    <mergeCell ref="BD2:BD4"/>
    <mergeCell ref="AX2:AX4"/>
    <mergeCell ref="AO47:AP47"/>
    <mergeCell ref="C1:Q1"/>
    <mergeCell ref="R1:AF1"/>
    <mergeCell ref="AG1:AN1"/>
    <mergeCell ref="AO1:AV1"/>
    <mergeCell ref="AR47:AS47"/>
    <mergeCell ref="R45:V45"/>
    <mergeCell ref="X45:AB45"/>
    <mergeCell ref="AD45:AE45"/>
    <mergeCell ref="AG45:AH45"/>
    <mergeCell ref="DS45:DS46"/>
    <mergeCell ref="DT45:DT46"/>
    <mergeCell ref="CE47:CE48"/>
    <mergeCell ref="CF47:CF48"/>
    <mergeCell ref="CG47:CG48"/>
    <mergeCell ref="DT47:DT48"/>
    <mergeCell ref="AO45:AP45"/>
    <mergeCell ref="AR45:AS45"/>
    <mergeCell ref="BF45:BF46"/>
    <mergeCell ref="BG45:BG46"/>
    <mergeCell ref="CE45:CE46"/>
    <mergeCell ref="CF45:CF46"/>
    <mergeCell ref="CG45:CG46"/>
    <mergeCell ref="DQ45:DQ46"/>
    <mergeCell ref="DR45:DR46"/>
    <mergeCell ref="BF47:BF48"/>
    <mergeCell ref="BG47:BG48"/>
    <mergeCell ref="DR47:DR48"/>
    <mergeCell ref="DS47:DS48"/>
    <mergeCell ref="CG49:CG50"/>
    <mergeCell ref="A47:A48"/>
    <mergeCell ref="C47:G47"/>
    <mergeCell ref="I47:M47"/>
    <mergeCell ref="O47:P47"/>
    <mergeCell ref="R47:V47"/>
    <mergeCell ref="X47:AB47"/>
    <mergeCell ref="AD47:AE47"/>
    <mergeCell ref="AG47:AH47"/>
    <mergeCell ref="AJ47:AK47"/>
    <mergeCell ref="BF49:BF50"/>
    <mergeCell ref="BG49:BG50"/>
    <mergeCell ref="CE49:CE50"/>
    <mergeCell ref="CF49:CF50"/>
    <mergeCell ref="DQ47:DQ48"/>
    <mergeCell ref="AO53:AV53"/>
    <mergeCell ref="AW53:BD53"/>
    <mergeCell ref="BI53:BQ53"/>
    <mergeCell ref="BR53:CC53"/>
    <mergeCell ref="CG53:CL53"/>
    <mergeCell ref="CM53:DG53"/>
    <mergeCell ref="DH53:DO53"/>
    <mergeCell ref="AO49:AP49"/>
    <mergeCell ref="AR49:AS49"/>
    <mergeCell ref="DQ49:DQ50"/>
    <mergeCell ref="DR49:DR50"/>
    <mergeCell ref="DS49:DS50"/>
    <mergeCell ref="DT49:DT50"/>
    <mergeCell ref="AG53:AN53"/>
    <mergeCell ref="AD49:AE49"/>
    <mergeCell ref="AG49:AH49"/>
    <mergeCell ref="AJ49:AK49"/>
    <mergeCell ref="R49:V49"/>
    <mergeCell ref="X49:AB49"/>
    <mergeCell ref="C53:Q53"/>
    <mergeCell ref="R53:AF53"/>
    <mergeCell ref="A49:A50"/>
    <mergeCell ref="C49:G49"/>
    <mergeCell ref="I49:M49"/>
    <mergeCell ref="O49:P49"/>
  </mergeCells>
  <printOptions horizontalCentered="1" verticalCentered="1"/>
  <pageMargins left="0" right="0" top="0" bottom="0" header="0" footer="0"/>
  <pageSetup orientation="portrait" paperSize="9"/>
</worksheet>
</file>

<file path=xl/worksheets/sheet3.xml><?xml version="1.0" encoding="utf-8"?>
<worksheet xmlns="http://schemas.openxmlformats.org/spreadsheetml/2006/main" xmlns:r="http://schemas.openxmlformats.org/officeDocument/2006/relationships">
  <dimension ref="A1:EV107"/>
  <sheetViews>
    <sheetView zoomScalePageLayoutView="0" workbookViewId="0" topLeftCell="DA1">
      <selection activeCell="DJ1" sqref="DJ1:DL16384"/>
    </sheetView>
  </sheetViews>
  <sheetFormatPr defaultColWidth="81.7109375" defaultRowHeight="12.75"/>
  <cols>
    <col min="1" max="1" width="40.8515625" style="9" bestFit="1" customWidth="1"/>
    <col min="2" max="2" width="16.421875" style="57" customWidth="1"/>
    <col min="3" max="7" width="7.140625" style="5" customWidth="1"/>
    <col min="8" max="8" width="9.421875" style="5" customWidth="1"/>
    <col min="9" max="13" width="7.140625" style="46" customWidth="1"/>
    <col min="14" max="18" width="9.421875" style="49" customWidth="1"/>
    <col min="19" max="20" width="7.140625" style="5" customWidth="1"/>
    <col min="21" max="21" width="9.421875" style="49" customWidth="1"/>
    <col min="22" max="23" width="7.140625" style="50" customWidth="1"/>
    <col min="24" max="24" width="9.421875" style="49" customWidth="1"/>
    <col min="25" max="26" width="7.140625" style="50" customWidth="1"/>
    <col min="27" max="27" width="9.421875" style="49" customWidth="1"/>
    <col min="28" max="28" width="7.140625" style="5" customWidth="1"/>
    <col min="29" max="29" width="9.421875" style="5" customWidth="1"/>
    <col min="30" max="30" width="7.140625" style="5" customWidth="1"/>
    <col min="31" max="31" width="9.421875" style="51" customWidth="1"/>
    <col min="32" max="32" width="7.140625" style="46" customWidth="1"/>
    <col min="33" max="33" width="9.421875" style="5" customWidth="1"/>
    <col min="34" max="34" width="7.140625" style="5" customWidth="1"/>
    <col min="35" max="35" width="9.421875" style="46" customWidth="1"/>
    <col min="36" max="36" width="7.140625" style="46" customWidth="1"/>
    <col min="37" max="47" width="9.421875" style="52" customWidth="1"/>
    <col min="48" max="48" width="14.140625" style="53" customWidth="1"/>
    <col min="49" max="49" width="14.140625" style="5" customWidth="1"/>
    <col min="50" max="50" width="40.8515625" style="9" bestFit="1" customWidth="1"/>
    <col min="51" max="51" width="16.421875" style="5" customWidth="1"/>
    <col min="52" max="53" width="7.140625" style="5" customWidth="1"/>
    <col min="54" max="54" width="9.421875" style="46" customWidth="1"/>
    <col min="55" max="56" width="7.140625" style="46" customWidth="1"/>
    <col min="57" max="57" width="9.421875" style="46" customWidth="1"/>
    <col min="58" max="60" width="7.140625" style="5" customWidth="1"/>
    <col min="61" max="61" width="9.421875" style="5" customWidth="1"/>
    <col min="62" max="64" width="7.140625" style="5" customWidth="1"/>
    <col min="65" max="65" width="9.421875" style="5" customWidth="1"/>
    <col min="66" max="66" width="7.7109375" style="5" customWidth="1"/>
    <col min="67" max="67" width="9.421875" style="5" customWidth="1"/>
    <col min="68" max="68" width="7.28125" style="5" customWidth="1"/>
    <col min="69" max="69" width="9.421875" style="5" customWidth="1"/>
    <col min="70" max="72" width="7.140625" style="5" customWidth="1"/>
    <col min="73" max="73" width="9.421875" style="5" customWidth="1"/>
    <col min="74" max="74" width="14.140625" style="55" customWidth="1"/>
    <col min="75" max="75" width="14.140625" style="56" customWidth="1"/>
    <col min="76" max="76" width="18.8515625" style="5" customWidth="1"/>
    <col min="77" max="77" width="40.8515625" style="9" bestFit="1" customWidth="1"/>
    <col min="78" max="78" width="14.140625" style="5" customWidth="1"/>
    <col min="79" max="79" width="7.140625" style="5" customWidth="1"/>
    <col min="80" max="80" width="9.421875" style="5" customWidth="1"/>
    <col min="81" max="81" width="7.140625" style="5" customWidth="1"/>
    <col min="82" max="82" width="9.421875" style="5" customWidth="1"/>
    <col min="83" max="87" width="7.140625" style="5" customWidth="1"/>
    <col min="88" max="88" width="9.421875" style="119" customWidth="1"/>
    <col min="89" max="93" width="7.140625" style="5" customWidth="1"/>
    <col min="94" max="94" width="9.421875" style="5" customWidth="1"/>
    <col min="95" max="99" width="7.140625" style="5" customWidth="1"/>
    <col min="100" max="100" width="9.421875" style="5" customWidth="1"/>
    <col min="101" max="101" width="7.140625" style="5" customWidth="1"/>
    <col min="102" max="102" width="9.421875" style="5" customWidth="1"/>
    <col min="103" max="103" width="7.140625" style="5" customWidth="1"/>
    <col min="104" max="104" width="9.421875" style="5" customWidth="1"/>
    <col min="105" max="105" width="7.140625" style="5" customWidth="1"/>
    <col min="106" max="106" width="9.421875" style="5" customWidth="1"/>
    <col min="107" max="107" width="7.140625" style="5" customWidth="1"/>
    <col min="108" max="108" width="9.421875" style="5" customWidth="1"/>
    <col min="109" max="110" width="14.140625" style="5" customWidth="1"/>
    <col min="111" max="111" width="26.00390625" style="5" customWidth="1"/>
    <col min="112" max="112" width="40.8515625" style="9" bestFit="1" customWidth="1"/>
    <col min="113" max="113" width="18.8515625" style="5" customWidth="1"/>
    <col min="114" max="16384" width="81.7109375" style="5" customWidth="1"/>
  </cols>
  <sheetData>
    <row r="1" spans="1:113" ht="33.75">
      <c r="A1" s="95"/>
      <c r="B1" s="99"/>
      <c r="C1" s="134" t="s">
        <v>1</v>
      </c>
      <c r="D1" s="135"/>
      <c r="E1" s="135"/>
      <c r="F1" s="135"/>
      <c r="G1" s="135"/>
      <c r="H1" s="135"/>
      <c r="I1" s="135"/>
      <c r="J1" s="135"/>
      <c r="K1" s="135"/>
      <c r="L1" s="135"/>
      <c r="M1" s="135"/>
      <c r="N1" s="135"/>
      <c r="O1" s="135"/>
      <c r="P1" s="135"/>
      <c r="Q1" s="135"/>
      <c r="R1" s="135"/>
      <c r="S1" s="135"/>
      <c r="T1" s="135"/>
      <c r="U1" s="136"/>
      <c r="V1" s="148" t="s">
        <v>3</v>
      </c>
      <c r="W1" s="149"/>
      <c r="X1" s="149"/>
      <c r="Y1" s="149"/>
      <c r="Z1" s="149"/>
      <c r="AA1" s="149"/>
      <c r="AB1" s="149"/>
      <c r="AC1" s="150"/>
      <c r="AD1" s="134" t="s">
        <v>4</v>
      </c>
      <c r="AE1" s="135"/>
      <c r="AF1" s="135"/>
      <c r="AG1" s="135"/>
      <c r="AH1" s="135"/>
      <c r="AI1" s="135"/>
      <c r="AJ1" s="135"/>
      <c r="AK1" s="128"/>
      <c r="AL1" s="313" t="s">
        <v>147</v>
      </c>
      <c r="AM1" s="314"/>
      <c r="AN1" s="314"/>
      <c r="AO1" s="314"/>
      <c r="AP1" s="314"/>
      <c r="AQ1" s="314"/>
      <c r="AR1" s="314"/>
      <c r="AS1" s="100"/>
      <c r="AT1" s="100"/>
      <c r="AU1" s="101"/>
      <c r="AV1" s="151" t="s">
        <v>5</v>
      </c>
      <c r="AW1" s="162" t="s">
        <v>6</v>
      </c>
      <c r="AX1" s="95"/>
      <c r="AY1" s="102"/>
      <c r="AZ1" s="131" t="s">
        <v>7</v>
      </c>
      <c r="BA1" s="132"/>
      <c r="BB1" s="132"/>
      <c r="BC1" s="132"/>
      <c r="BD1" s="132"/>
      <c r="BE1" s="132"/>
      <c r="BF1" s="134" t="s">
        <v>8</v>
      </c>
      <c r="BG1" s="135"/>
      <c r="BH1" s="135"/>
      <c r="BI1" s="135"/>
      <c r="BJ1" s="135"/>
      <c r="BK1" s="135"/>
      <c r="BL1" s="135"/>
      <c r="BM1" s="135"/>
      <c r="BN1" s="135"/>
      <c r="BO1" s="135"/>
      <c r="BP1" s="135"/>
      <c r="BQ1" s="135"/>
      <c r="BR1" s="135"/>
      <c r="BS1" s="135"/>
      <c r="BT1" s="135"/>
      <c r="BU1" s="136"/>
      <c r="BV1" s="151" t="s">
        <v>9</v>
      </c>
      <c r="BW1" s="129" t="s">
        <v>10</v>
      </c>
      <c r="BX1" s="127" t="s">
        <v>11</v>
      </c>
      <c r="BY1" s="95"/>
      <c r="BZ1" s="103"/>
      <c r="CA1" s="131" t="s">
        <v>12</v>
      </c>
      <c r="CB1" s="132"/>
      <c r="CC1" s="132"/>
      <c r="CD1" s="133"/>
      <c r="CE1" s="134" t="s">
        <v>13</v>
      </c>
      <c r="CF1" s="135"/>
      <c r="CG1" s="135"/>
      <c r="CH1" s="135"/>
      <c r="CI1" s="135"/>
      <c r="CJ1" s="135"/>
      <c r="CK1" s="135"/>
      <c r="CL1" s="135"/>
      <c r="CM1" s="135"/>
      <c r="CN1" s="135"/>
      <c r="CO1" s="135"/>
      <c r="CP1" s="135"/>
      <c r="CQ1" s="135"/>
      <c r="CR1" s="135"/>
      <c r="CS1" s="135"/>
      <c r="CT1" s="135"/>
      <c r="CU1" s="135"/>
      <c r="CV1" s="136"/>
      <c r="CW1" s="134" t="s">
        <v>14</v>
      </c>
      <c r="CX1" s="135"/>
      <c r="CY1" s="135"/>
      <c r="CZ1" s="135"/>
      <c r="DA1" s="135"/>
      <c r="DB1" s="135"/>
      <c r="DC1" s="135"/>
      <c r="DD1" s="136"/>
      <c r="DE1" s="151" t="s">
        <v>15</v>
      </c>
      <c r="DF1" s="129" t="s">
        <v>16</v>
      </c>
      <c r="DG1" s="187" t="s">
        <v>17</v>
      </c>
      <c r="DH1" s="315" t="s">
        <v>18</v>
      </c>
      <c r="DI1" s="316"/>
    </row>
    <row r="2" spans="1:113" s="9" customFormat="1" ht="16.5" customHeight="1">
      <c r="A2" s="298" t="s">
        <v>19</v>
      </c>
      <c r="B2" s="104"/>
      <c r="C2" s="154" t="s">
        <v>20</v>
      </c>
      <c r="D2" s="155"/>
      <c r="E2" s="155"/>
      <c r="F2" s="155"/>
      <c r="G2" s="155"/>
      <c r="H2" s="156" t="s">
        <v>21</v>
      </c>
      <c r="I2" s="157" t="s">
        <v>22</v>
      </c>
      <c r="J2" s="157"/>
      <c r="K2" s="157"/>
      <c r="L2" s="157"/>
      <c r="M2" s="157"/>
      <c r="N2" s="156" t="s">
        <v>21</v>
      </c>
      <c r="O2" s="157" t="s">
        <v>94</v>
      </c>
      <c r="P2" s="157"/>
      <c r="Q2" s="157"/>
      <c r="R2" s="156" t="s">
        <v>21</v>
      </c>
      <c r="S2" s="157" t="s">
        <v>23</v>
      </c>
      <c r="T2" s="157"/>
      <c r="U2" s="120" t="s">
        <v>21</v>
      </c>
      <c r="V2" s="154" t="s">
        <v>24</v>
      </c>
      <c r="W2" s="155"/>
      <c r="X2" s="156" t="s">
        <v>21</v>
      </c>
      <c r="Y2" s="306" t="s">
        <v>148</v>
      </c>
      <c r="Z2" s="307"/>
      <c r="AA2" s="137" t="s">
        <v>21</v>
      </c>
      <c r="AB2" s="157" t="s">
        <v>26</v>
      </c>
      <c r="AC2" s="120" t="s">
        <v>21</v>
      </c>
      <c r="AD2" s="121" t="s">
        <v>27</v>
      </c>
      <c r="AE2" s="156" t="s">
        <v>21</v>
      </c>
      <c r="AF2" s="156" t="s">
        <v>28</v>
      </c>
      <c r="AG2" s="156" t="s">
        <v>21</v>
      </c>
      <c r="AH2" s="186" t="s">
        <v>29</v>
      </c>
      <c r="AI2" s="156" t="s">
        <v>21</v>
      </c>
      <c r="AJ2" s="156" t="s">
        <v>30</v>
      </c>
      <c r="AK2" s="160" t="s">
        <v>21</v>
      </c>
      <c r="AL2" s="154" t="s">
        <v>149</v>
      </c>
      <c r="AM2" s="155"/>
      <c r="AN2" s="160" t="s">
        <v>21</v>
      </c>
      <c r="AO2" s="155" t="s">
        <v>150</v>
      </c>
      <c r="AP2" s="155"/>
      <c r="AQ2" s="156" t="s">
        <v>21</v>
      </c>
      <c r="AR2" s="155" t="s">
        <v>151</v>
      </c>
      <c r="AS2" s="156" t="s">
        <v>21</v>
      </c>
      <c r="AT2" s="176" t="s">
        <v>152</v>
      </c>
      <c r="AU2" s="120" t="s">
        <v>21</v>
      </c>
      <c r="AV2" s="152"/>
      <c r="AW2" s="163"/>
      <c r="AX2" s="298" t="s">
        <v>19</v>
      </c>
      <c r="AY2" s="105"/>
      <c r="AZ2" s="264" t="s">
        <v>31</v>
      </c>
      <c r="BA2" s="259"/>
      <c r="BB2" s="124" t="s">
        <v>21</v>
      </c>
      <c r="BC2" s="259" t="s">
        <v>32</v>
      </c>
      <c r="BD2" s="259"/>
      <c r="BE2" s="137" t="s">
        <v>21</v>
      </c>
      <c r="BF2" s="122" t="s">
        <v>31</v>
      </c>
      <c r="BG2" s="123"/>
      <c r="BH2" s="123"/>
      <c r="BI2" s="137" t="s">
        <v>21</v>
      </c>
      <c r="BJ2" s="161" t="s">
        <v>32</v>
      </c>
      <c r="BK2" s="161"/>
      <c r="BL2" s="161"/>
      <c r="BM2" s="137" t="s">
        <v>21</v>
      </c>
      <c r="BN2" s="161" t="s">
        <v>94</v>
      </c>
      <c r="BO2" s="161"/>
      <c r="BP2" s="161"/>
      <c r="BQ2" s="137" t="s">
        <v>21</v>
      </c>
      <c r="BR2" s="157" t="s">
        <v>23</v>
      </c>
      <c r="BS2" s="157"/>
      <c r="BT2" s="157"/>
      <c r="BU2" s="143" t="s">
        <v>21</v>
      </c>
      <c r="BV2" s="152"/>
      <c r="BW2" s="130"/>
      <c r="BX2" s="125"/>
      <c r="BY2" s="298" t="s">
        <v>19</v>
      </c>
      <c r="BZ2" s="106"/>
      <c r="CA2" s="98" t="s">
        <v>33</v>
      </c>
      <c r="CB2" s="156" t="s">
        <v>21</v>
      </c>
      <c r="CC2" s="156" t="s">
        <v>34</v>
      </c>
      <c r="CD2" s="120" t="s">
        <v>21</v>
      </c>
      <c r="CE2" s="63" t="s">
        <v>95</v>
      </c>
      <c r="CF2" s="64"/>
      <c r="CG2" s="64"/>
      <c r="CH2" s="64"/>
      <c r="CI2" s="64"/>
      <c r="CJ2" s="317" t="s">
        <v>21</v>
      </c>
      <c r="CK2" s="140" t="s">
        <v>96</v>
      </c>
      <c r="CL2" s="141"/>
      <c r="CM2" s="141"/>
      <c r="CN2" s="141"/>
      <c r="CO2" s="141"/>
      <c r="CP2" s="156" t="s">
        <v>21</v>
      </c>
      <c r="CQ2" s="140" t="s">
        <v>23</v>
      </c>
      <c r="CR2" s="141"/>
      <c r="CS2" s="141"/>
      <c r="CT2" s="141"/>
      <c r="CU2" s="141"/>
      <c r="CV2" s="120" t="s">
        <v>21</v>
      </c>
      <c r="CW2" s="183" t="s">
        <v>24</v>
      </c>
      <c r="CX2" s="137" t="s">
        <v>21</v>
      </c>
      <c r="CY2" s="137" t="s">
        <v>35</v>
      </c>
      <c r="CZ2" s="137" t="s">
        <v>21</v>
      </c>
      <c r="DA2" s="177" t="s">
        <v>36</v>
      </c>
      <c r="DB2" s="137" t="s">
        <v>21</v>
      </c>
      <c r="DC2" s="177" t="s">
        <v>37</v>
      </c>
      <c r="DD2" s="143" t="s">
        <v>21</v>
      </c>
      <c r="DE2" s="152"/>
      <c r="DF2" s="130"/>
      <c r="DG2" s="188"/>
      <c r="DH2" s="300" t="s">
        <v>19</v>
      </c>
      <c r="DI2" s="303" t="s">
        <v>38</v>
      </c>
    </row>
    <row r="3" spans="1:113" s="9" customFormat="1" ht="21.75" customHeight="1">
      <c r="A3" s="312"/>
      <c r="B3" s="104"/>
      <c r="C3" s="154"/>
      <c r="D3" s="155"/>
      <c r="E3" s="155"/>
      <c r="F3" s="155"/>
      <c r="G3" s="155"/>
      <c r="H3" s="156"/>
      <c r="I3" s="157"/>
      <c r="J3" s="157"/>
      <c r="K3" s="157"/>
      <c r="L3" s="157"/>
      <c r="M3" s="157"/>
      <c r="N3" s="156"/>
      <c r="O3" s="157"/>
      <c r="P3" s="157"/>
      <c r="Q3" s="157"/>
      <c r="R3" s="156"/>
      <c r="S3" s="157"/>
      <c r="T3" s="157"/>
      <c r="U3" s="120"/>
      <c r="V3" s="154"/>
      <c r="W3" s="155"/>
      <c r="X3" s="156"/>
      <c r="Y3" s="308"/>
      <c r="Z3" s="309"/>
      <c r="AA3" s="138"/>
      <c r="AB3" s="157"/>
      <c r="AC3" s="120"/>
      <c r="AD3" s="121"/>
      <c r="AE3" s="156"/>
      <c r="AF3" s="156"/>
      <c r="AG3" s="156"/>
      <c r="AH3" s="186"/>
      <c r="AI3" s="156"/>
      <c r="AJ3" s="156"/>
      <c r="AK3" s="160"/>
      <c r="AL3" s="154"/>
      <c r="AM3" s="155"/>
      <c r="AN3" s="160"/>
      <c r="AO3" s="155"/>
      <c r="AP3" s="155"/>
      <c r="AQ3" s="156"/>
      <c r="AR3" s="155"/>
      <c r="AS3" s="156"/>
      <c r="AT3" s="176"/>
      <c r="AU3" s="120"/>
      <c r="AV3" s="152"/>
      <c r="AW3" s="163"/>
      <c r="AX3" s="298"/>
      <c r="AY3" s="105"/>
      <c r="AZ3" s="264"/>
      <c r="BA3" s="259"/>
      <c r="BB3" s="96"/>
      <c r="BC3" s="259"/>
      <c r="BD3" s="259"/>
      <c r="BE3" s="138"/>
      <c r="BF3" s="10" t="s">
        <v>39</v>
      </c>
      <c r="BG3" s="11"/>
      <c r="BH3" s="12" t="s">
        <v>40</v>
      </c>
      <c r="BI3" s="138"/>
      <c r="BJ3" s="12" t="s">
        <v>39</v>
      </c>
      <c r="BK3" s="11"/>
      <c r="BL3" s="12" t="s">
        <v>40</v>
      </c>
      <c r="BM3" s="138"/>
      <c r="BN3" s="12" t="s">
        <v>39</v>
      </c>
      <c r="BO3" s="11"/>
      <c r="BP3" s="12" t="s">
        <v>40</v>
      </c>
      <c r="BQ3" s="138"/>
      <c r="BR3" s="12" t="s">
        <v>39</v>
      </c>
      <c r="BS3" s="11"/>
      <c r="BT3" s="12" t="s">
        <v>40</v>
      </c>
      <c r="BU3" s="144"/>
      <c r="BV3" s="152"/>
      <c r="BW3" s="130"/>
      <c r="BX3" s="125"/>
      <c r="BY3" s="298"/>
      <c r="BZ3" s="106"/>
      <c r="CA3" s="61"/>
      <c r="CB3" s="156"/>
      <c r="CC3" s="156"/>
      <c r="CD3" s="120"/>
      <c r="CE3" s="66"/>
      <c r="CF3" s="158"/>
      <c r="CG3" s="158"/>
      <c r="CH3" s="158"/>
      <c r="CI3" s="158"/>
      <c r="CJ3" s="317"/>
      <c r="CK3" s="180"/>
      <c r="CL3" s="181"/>
      <c r="CM3" s="181"/>
      <c r="CN3" s="181"/>
      <c r="CO3" s="181"/>
      <c r="CP3" s="156"/>
      <c r="CQ3" s="180"/>
      <c r="CR3" s="181"/>
      <c r="CS3" s="181"/>
      <c r="CT3" s="181"/>
      <c r="CU3" s="181"/>
      <c r="CV3" s="120"/>
      <c r="CW3" s="184"/>
      <c r="CX3" s="138"/>
      <c r="CY3" s="138"/>
      <c r="CZ3" s="138"/>
      <c r="DA3" s="178"/>
      <c r="DB3" s="138"/>
      <c r="DC3" s="178"/>
      <c r="DD3" s="144"/>
      <c r="DE3" s="152"/>
      <c r="DF3" s="130"/>
      <c r="DG3" s="188"/>
      <c r="DH3" s="301"/>
      <c r="DI3" s="304"/>
    </row>
    <row r="4" spans="1:113" s="9" customFormat="1" ht="18">
      <c r="A4" s="312"/>
      <c r="B4" s="104"/>
      <c r="C4" s="154"/>
      <c r="D4" s="155"/>
      <c r="E4" s="155"/>
      <c r="F4" s="155"/>
      <c r="G4" s="155"/>
      <c r="H4" s="156"/>
      <c r="I4" s="157"/>
      <c r="J4" s="157"/>
      <c r="K4" s="157"/>
      <c r="L4" s="157"/>
      <c r="M4" s="157"/>
      <c r="N4" s="156"/>
      <c r="O4" s="157"/>
      <c r="P4" s="157"/>
      <c r="Q4" s="157"/>
      <c r="R4" s="156"/>
      <c r="S4" s="157"/>
      <c r="T4" s="157"/>
      <c r="U4" s="120"/>
      <c r="V4" s="154"/>
      <c r="W4" s="155"/>
      <c r="X4" s="156"/>
      <c r="Y4" s="310"/>
      <c r="Z4" s="311"/>
      <c r="AA4" s="139"/>
      <c r="AB4" s="157"/>
      <c r="AC4" s="120"/>
      <c r="AD4" s="121"/>
      <c r="AE4" s="156"/>
      <c r="AF4" s="156"/>
      <c r="AG4" s="156"/>
      <c r="AH4" s="186"/>
      <c r="AI4" s="156"/>
      <c r="AJ4" s="156"/>
      <c r="AK4" s="160"/>
      <c r="AL4" s="154"/>
      <c r="AM4" s="155"/>
      <c r="AN4" s="160"/>
      <c r="AO4" s="155"/>
      <c r="AP4" s="155"/>
      <c r="AQ4" s="156"/>
      <c r="AR4" s="155"/>
      <c r="AS4" s="156"/>
      <c r="AT4" s="176"/>
      <c r="AU4" s="120"/>
      <c r="AV4" s="152"/>
      <c r="AW4" s="164"/>
      <c r="AX4" s="298"/>
      <c r="AY4" s="105"/>
      <c r="AZ4" s="13" t="s">
        <v>153</v>
      </c>
      <c r="BA4" s="11" t="s">
        <v>154</v>
      </c>
      <c r="BB4" s="97"/>
      <c r="BC4" s="13" t="s">
        <v>153</v>
      </c>
      <c r="BD4" s="11" t="s">
        <v>154</v>
      </c>
      <c r="BE4" s="139"/>
      <c r="BF4" s="13" t="s">
        <v>43</v>
      </c>
      <c r="BG4" s="11" t="s">
        <v>44</v>
      </c>
      <c r="BH4" s="11" t="s">
        <v>45</v>
      </c>
      <c r="BI4" s="139"/>
      <c r="BJ4" s="11" t="s">
        <v>43</v>
      </c>
      <c r="BK4" s="11" t="s">
        <v>44</v>
      </c>
      <c r="BL4" s="11" t="s">
        <v>45</v>
      </c>
      <c r="BM4" s="139"/>
      <c r="BN4" s="11" t="s">
        <v>43</v>
      </c>
      <c r="BO4" s="11" t="s">
        <v>44</v>
      </c>
      <c r="BP4" s="11" t="s">
        <v>45</v>
      </c>
      <c r="BQ4" s="139"/>
      <c r="BR4" s="11" t="s">
        <v>43</v>
      </c>
      <c r="BS4" s="11" t="s">
        <v>44</v>
      </c>
      <c r="BT4" s="11" t="s">
        <v>45</v>
      </c>
      <c r="BU4" s="145"/>
      <c r="BV4" s="152"/>
      <c r="BW4" s="126"/>
      <c r="BX4" s="125"/>
      <c r="BY4" s="299"/>
      <c r="BZ4" s="107"/>
      <c r="CA4" s="62"/>
      <c r="CB4" s="156"/>
      <c r="CC4" s="156"/>
      <c r="CD4" s="120"/>
      <c r="CE4" s="13" t="s">
        <v>153</v>
      </c>
      <c r="CF4" s="74" t="s">
        <v>154</v>
      </c>
      <c r="CG4" s="11" t="s">
        <v>155</v>
      </c>
      <c r="CH4" s="11" t="s">
        <v>156</v>
      </c>
      <c r="CI4" s="11" t="s">
        <v>50</v>
      </c>
      <c r="CJ4" s="318"/>
      <c r="CK4" s="11" t="s">
        <v>153</v>
      </c>
      <c r="CL4" s="74" t="s">
        <v>154</v>
      </c>
      <c r="CM4" s="11" t="s">
        <v>155</v>
      </c>
      <c r="CN4" s="11" t="s">
        <v>156</v>
      </c>
      <c r="CO4" s="11" t="s">
        <v>50</v>
      </c>
      <c r="CP4" s="160"/>
      <c r="CQ4" s="11" t="s">
        <v>153</v>
      </c>
      <c r="CR4" s="74" t="s">
        <v>154</v>
      </c>
      <c r="CS4" s="11" t="s">
        <v>155</v>
      </c>
      <c r="CT4" s="11" t="s">
        <v>156</v>
      </c>
      <c r="CU4" s="11" t="s">
        <v>50</v>
      </c>
      <c r="CV4" s="120"/>
      <c r="CW4" s="185"/>
      <c r="CX4" s="139"/>
      <c r="CY4" s="139"/>
      <c r="CZ4" s="139"/>
      <c r="DA4" s="179"/>
      <c r="DB4" s="139"/>
      <c r="DC4" s="179"/>
      <c r="DD4" s="145"/>
      <c r="DE4" s="152"/>
      <c r="DF4" s="126"/>
      <c r="DG4" s="189"/>
      <c r="DH4" s="302"/>
      <c r="DI4" s="305"/>
    </row>
    <row r="5" spans="1:113" ht="16.5" customHeight="1">
      <c r="A5" s="284" t="s">
        <v>108</v>
      </c>
      <c r="B5" s="76" t="s">
        <v>51</v>
      </c>
      <c r="C5" s="166">
        <v>1</v>
      </c>
      <c r="D5" s="165"/>
      <c r="E5" s="165"/>
      <c r="F5" s="165"/>
      <c r="G5" s="165"/>
      <c r="H5" s="16">
        <f>SUM(C5*5)</f>
        <v>5</v>
      </c>
      <c r="I5" s="165">
        <v>2</v>
      </c>
      <c r="J5" s="165"/>
      <c r="K5" s="165"/>
      <c r="L5" s="165"/>
      <c r="M5" s="165"/>
      <c r="N5" s="16">
        <f>SUM(I5*5)</f>
        <v>10</v>
      </c>
      <c r="O5" s="165">
        <v>2</v>
      </c>
      <c r="P5" s="165"/>
      <c r="Q5" s="165"/>
      <c r="R5" s="16">
        <f>SUM(O5*5)</f>
        <v>10</v>
      </c>
      <c r="S5" s="165">
        <v>1</v>
      </c>
      <c r="T5" s="165"/>
      <c r="U5" s="17">
        <f>SUM(S5*5)</f>
        <v>5</v>
      </c>
      <c r="V5" s="166">
        <v>1</v>
      </c>
      <c r="W5" s="165"/>
      <c r="X5" s="16">
        <f>SUM(V5*10)</f>
        <v>10</v>
      </c>
      <c r="Y5" s="204">
        <v>1</v>
      </c>
      <c r="Z5" s="205"/>
      <c r="AA5" s="16">
        <f>SUM(Y5*10)</f>
        <v>10</v>
      </c>
      <c r="AB5" s="16"/>
      <c r="AC5" s="17">
        <f>SUM(AB5*10)</f>
        <v>0</v>
      </c>
      <c r="AD5" s="18" t="s">
        <v>78</v>
      </c>
      <c r="AE5" s="19">
        <f>IF(AD5="A1",30,IF(AD5="A2",20,""))</f>
        <v>20</v>
      </c>
      <c r="AF5" s="77"/>
      <c r="AG5" s="77"/>
      <c r="AH5" s="77"/>
      <c r="AI5" s="77"/>
      <c r="AJ5" s="77"/>
      <c r="AK5" s="79"/>
      <c r="AL5" s="295">
        <v>1</v>
      </c>
      <c r="AM5" s="296"/>
      <c r="AN5" s="16">
        <f>SUM(AL5*10)</f>
        <v>10</v>
      </c>
      <c r="AO5" s="297">
        <v>1</v>
      </c>
      <c r="AP5" s="296"/>
      <c r="AQ5" s="16">
        <f>SUM(AO5*10)</f>
        <v>10</v>
      </c>
      <c r="AR5" s="108">
        <v>1</v>
      </c>
      <c r="AS5" s="16">
        <f>SUM(AR5*10)</f>
        <v>10</v>
      </c>
      <c r="AT5" s="108">
        <v>1</v>
      </c>
      <c r="AU5" s="16">
        <f>SUM(AT5*10)</f>
        <v>10</v>
      </c>
      <c r="AV5" s="22">
        <f aca="true" t="shared" si="0" ref="AV5:AV50">SUM(H5,N5,R5,U5,X5,AA5,AC5,AE5,AG5,AI5,AK5,AN5,AQ5,AS5,AU5)</f>
        <v>110</v>
      </c>
      <c r="AW5" s="202">
        <f>SUM(AV5,AV6)</f>
        <v>324</v>
      </c>
      <c r="AX5" s="277" t="str">
        <f ca="1">IF(CELL("contenuto",$A5)="","",CELL("contenuto",$A5))</f>
        <v>ARDOR</v>
      </c>
      <c r="AY5" s="76" t="s">
        <v>52</v>
      </c>
      <c r="AZ5" s="18"/>
      <c r="BA5" s="16">
        <v>1</v>
      </c>
      <c r="BB5" s="16">
        <f>SUM(AZ5:BA5)</f>
        <v>1</v>
      </c>
      <c r="BC5" s="16">
        <v>2</v>
      </c>
      <c r="BD5" s="16">
        <v>1</v>
      </c>
      <c r="BE5" s="16">
        <f>SUM(BC5:BD5)</f>
        <v>3</v>
      </c>
      <c r="BF5" s="23">
        <v>17</v>
      </c>
      <c r="BG5" s="77"/>
      <c r="BH5" s="24">
        <v>24</v>
      </c>
      <c r="BI5" s="16">
        <f>SUM(BF5*2+BH5*2)</f>
        <v>82</v>
      </c>
      <c r="BJ5" s="16">
        <v>13</v>
      </c>
      <c r="BK5" s="77"/>
      <c r="BL5" s="16">
        <v>23</v>
      </c>
      <c r="BM5" s="16">
        <f>SUM(BJ5*2+BL5*2)</f>
        <v>72</v>
      </c>
      <c r="BN5" s="16">
        <v>9</v>
      </c>
      <c r="BO5" s="77"/>
      <c r="BP5" s="16">
        <v>17</v>
      </c>
      <c r="BQ5" s="16">
        <f>SUM(BN5*2+BP5*2)</f>
        <v>52</v>
      </c>
      <c r="BR5" s="16">
        <v>5</v>
      </c>
      <c r="BS5" s="77"/>
      <c r="BT5" s="16">
        <v>7</v>
      </c>
      <c r="BU5" s="17">
        <f>SUM(BR5*2+BT5*2)</f>
        <v>24</v>
      </c>
      <c r="BV5" s="22">
        <f>SUM(BB5,BE5,BI5,BM5,BQ5,BU5)</f>
        <v>234</v>
      </c>
      <c r="BW5" s="195">
        <f>SUM(BV5,BV6)</f>
        <v>336</v>
      </c>
      <c r="BX5" s="282">
        <f>SUM(AW5,BW5)</f>
        <v>660</v>
      </c>
      <c r="BY5" s="277" t="str">
        <f ca="1">IF(CELL("contenuto",$A5)="","",CELL("contenuto",$A5))</f>
        <v>ARDOR</v>
      </c>
      <c r="BZ5" s="76" t="s">
        <v>52</v>
      </c>
      <c r="CA5" s="25">
        <v>2</v>
      </c>
      <c r="CB5" s="19">
        <f>SUM(CA5*25)</f>
        <v>50</v>
      </c>
      <c r="CC5" s="19"/>
      <c r="CD5" s="26">
        <f>SUM(CC5*6)</f>
        <v>0</v>
      </c>
      <c r="CE5" s="25">
        <v>2</v>
      </c>
      <c r="CF5" s="19">
        <v>3</v>
      </c>
      <c r="CG5" s="19"/>
      <c r="CH5" s="19">
        <v>2</v>
      </c>
      <c r="CI5" s="19">
        <v>1</v>
      </c>
      <c r="CJ5" s="109">
        <f>SUM(CE5*3+CF5*6+CG5*10+CH5*15+CI5*20)</f>
        <v>74</v>
      </c>
      <c r="CK5" s="19">
        <v>1</v>
      </c>
      <c r="CL5" s="19">
        <v>3</v>
      </c>
      <c r="CM5" s="19"/>
      <c r="CN5" s="19">
        <v>1</v>
      </c>
      <c r="CO5" s="19">
        <v>1</v>
      </c>
      <c r="CP5" s="109">
        <f>SUM(CK5*3+CL5*6+CM5*10+CN5*15+CO5*20)</f>
        <v>56</v>
      </c>
      <c r="CQ5" s="19"/>
      <c r="CR5" s="19">
        <v>3</v>
      </c>
      <c r="CS5" s="19"/>
      <c r="CT5" s="19"/>
      <c r="CU5" s="19">
        <v>2</v>
      </c>
      <c r="CV5" s="109">
        <f>SUM(CQ5*3+CR5*6+CS5*10+CT5*15+CU5*20)</f>
        <v>58</v>
      </c>
      <c r="CW5" s="18"/>
      <c r="CX5" s="16"/>
      <c r="CY5" s="16"/>
      <c r="CZ5" s="16"/>
      <c r="DA5" s="16"/>
      <c r="DB5" s="16"/>
      <c r="DC5" s="16"/>
      <c r="DD5" s="17"/>
      <c r="DE5" s="27">
        <f aca="true" t="shared" si="1" ref="DE5:DE50">SUM(CB5,CD5,CJ5,CP5,CV5,CX5,CZ5,DB5,DD5)</f>
        <v>238</v>
      </c>
      <c r="DF5" s="195">
        <f>SUM(DE5,DE6)</f>
        <v>354</v>
      </c>
      <c r="DG5" s="199">
        <f>SUM(DF5)</f>
        <v>354</v>
      </c>
      <c r="DH5" s="277" t="str">
        <f ca="1">IF(CELL("contenuto",$A5)="","",CELL("contenuto",$A5))</f>
        <v>ARDOR</v>
      </c>
      <c r="DI5" s="278">
        <f>SUM(BX5,DG5)</f>
        <v>1014</v>
      </c>
    </row>
    <row r="6" spans="1:113" ht="16.5" customHeight="1">
      <c r="A6" s="285"/>
      <c r="B6" s="76" t="s">
        <v>53</v>
      </c>
      <c r="C6" s="18">
        <v>8</v>
      </c>
      <c r="D6" s="16"/>
      <c r="E6" s="16"/>
      <c r="F6" s="16"/>
      <c r="G6" s="16"/>
      <c r="H6" s="19">
        <f>IF(C6=0,0,IF(C6&gt;15,1,32-C6*2))+IF(D6=0,0,IF(D6&gt;15,1,32-D6*2))+IF(E6=0,0,IF(E6&gt;15,1,32-E6*2))+IF(F6=0,0,IF(F6&gt;15,1,32-F6*2))+IF(G6=0,0,IF(G6&gt;15,1,32-G6*2))</f>
        <v>16</v>
      </c>
      <c r="I6" s="16">
        <v>3</v>
      </c>
      <c r="J6" s="16">
        <v>9</v>
      </c>
      <c r="K6" s="16"/>
      <c r="L6" s="16"/>
      <c r="M6" s="16"/>
      <c r="N6" s="19">
        <f>IF(I6=0,0,IF(I6&gt;15,1,32-I6*2))+IF(J6=0,0,IF(J6&gt;15,1,32-J6*2))+IF(K6=0,0,IF(K6&gt;15,1,32-K6*2))+IF(L6=0,0,IF(L6&gt;15,1,32-L6*2))+IF(M6=0,0,IF(M6&gt;15,1,32-M6*2))</f>
        <v>40</v>
      </c>
      <c r="O6" s="28">
        <v>1</v>
      </c>
      <c r="P6" s="28">
        <v>35</v>
      </c>
      <c r="Q6" s="28"/>
      <c r="R6" s="19">
        <f>IF(O6=0,0,IF(O6&gt;15,1,32-O6*2))+IF(P6=0,0,IF(P6&gt;15,1,32-P6*2))+IF(Q6=0,0,IF(Q6&gt;15,1,32-Q6*2))</f>
        <v>31</v>
      </c>
      <c r="S6" s="28">
        <v>21</v>
      </c>
      <c r="T6" s="28"/>
      <c r="U6" s="26">
        <f>IF(S6=0,0,IF(S6&gt;15,1,32-S6*2))+IF(T6=0,0,IF(T6&gt;15,1,32-T6*2))</f>
        <v>1</v>
      </c>
      <c r="V6" s="18">
        <v>1</v>
      </c>
      <c r="W6" s="16"/>
      <c r="X6" s="19">
        <f>IF(V6=0,0,IF(V6&gt;5,1,18-V6*3))+IF(W6=0,0,IF(W6&gt;5,1,18-W6*3))</f>
        <v>15</v>
      </c>
      <c r="Y6" s="16">
        <v>3</v>
      </c>
      <c r="Z6" s="16"/>
      <c r="AA6" s="19">
        <f>IF(Y6=0,0,IF(Y6&gt;5,1,18-Y6*3))+IF(Z6=0,0,IF(Z6&gt;5,1,18-Z6*3))</f>
        <v>9</v>
      </c>
      <c r="AB6" s="16"/>
      <c r="AC6" s="26">
        <f>IF(AB6=0,0,IF(AB6&gt;5,1,18-AB6*3))</f>
        <v>0</v>
      </c>
      <c r="AD6" s="18">
        <v>5</v>
      </c>
      <c r="AE6" s="19">
        <f>IF(AD6=0,0,IF(AD6&gt;10,1,IF(AD5="A1",33-AD6*3,22-AD6*2)))</f>
        <v>12</v>
      </c>
      <c r="AF6" s="16">
        <v>2</v>
      </c>
      <c r="AG6" s="19">
        <f>IF(AF6=0,0,IF(AF6&gt;10,1,IF(AF5="A1",33-AF6*3,22-AF6*2)))</f>
        <v>18</v>
      </c>
      <c r="AH6" s="16">
        <v>1</v>
      </c>
      <c r="AI6" s="19">
        <f>IF(AH6=0,0,IF(AH6&gt;10,1,IF(AH5="A1",33-AH6*3,22-AH6*2)))</f>
        <v>20</v>
      </c>
      <c r="AJ6" s="16">
        <v>3</v>
      </c>
      <c r="AK6" s="110">
        <f>IF(AJ6=0,0,IF(AJ6&gt;10,1,IF(AJ5="A1",33-AJ6*3,22-AJ6*2)))</f>
        <v>16</v>
      </c>
      <c r="AL6" s="25">
        <v>6</v>
      </c>
      <c r="AM6" s="19"/>
      <c r="AN6" s="19">
        <f>IF(AL6=0,0,IF(AL6&gt;5,1,23-AL6*3))+IF(AM6=0,0,IF(AM6&gt;5,1,23-AM6*3))</f>
        <v>1</v>
      </c>
      <c r="AO6" s="19">
        <v>1</v>
      </c>
      <c r="AP6" s="19"/>
      <c r="AQ6" s="19">
        <f>IF(AO6=0,0,IF(AO6&gt;5,1,23-AO6*3))+IF(AP6=0,0,IF(AP6&gt;5,1,23-AP6*3))</f>
        <v>20</v>
      </c>
      <c r="AR6" s="19">
        <v>27</v>
      </c>
      <c r="AS6" s="19">
        <f>IF(AR6=0,0,IF(AR6&gt;5,1,23-AR6*3))</f>
        <v>1</v>
      </c>
      <c r="AT6" s="19">
        <v>3</v>
      </c>
      <c r="AU6" s="19">
        <f>IF(AT6=0,0,IF(AT6&gt;5,1,23-AT6*3))</f>
        <v>14</v>
      </c>
      <c r="AV6" s="22">
        <f t="shared" si="0"/>
        <v>214</v>
      </c>
      <c r="AW6" s="203"/>
      <c r="AX6" s="276"/>
      <c r="AY6" s="76" t="s">
        <v>53</v>
      </c>
      <c r="AZ6" s="18"/>
      <c r="BA6" s="16">
        <v>2</v>
      </c>
      <c r="BB6" s="19">
        <f>IF(AZ6=0,0,IF(AZ6&gt;5,AZ6,6-AZ6*1))+IF(BA6=0,0,IF(BA6&gt;5,BA6,6-BA6*1))</f>
        <v>4</v>
      </c>
      <c r="BC6" s="19"/>
      <c r="BD6" s="19">
        <v>2</v>
      </c>
      <c r="BE6" s="19">
        <f>IF(BC6=0,0,IF(BC6&gt;5,BC6,6-BC6*1))+IF(BD6=0,0,IF(BD6&gt;5,BD6,6-BD6*1))</f>
        <v>4</v>
      </c>
      <c r="BF6" s="29">
        <v>7</v>
      </c>
      <c r="BG6" s="30">
        <v>4</v>
      </c>
      <c r="BH6" s="30">
        <v>1</v>
      </c>
      <c r="BI6" s="16">
        <f>SUM(BF6*5+BG6*3+BH6*1)</f>
        <v>48</v>
      </c>
      <c r="BJ6" s="16">
        <v>5</v>
      </c>
      <c r="BK6" s="30">
        <v>1</v>
      </c>
      <c r="BL6" s="16">
        <v>2</v>
      </c>
      <c r="BM6" s="16">
        <f>SUM(BJ6*5+BK6*3+BL6*1)</f>
        <v>30</v>
      </c>
      <c r="BN6" s="16"/>
      <c r="BO6" s="30">
        <v>4</v>
      </c>
      <c r="BP6" s="16">
        <v>3</v>
      </c>
      <c r="BQ6" s="16">
        <f>SUM(BN6*5+BO6*3+BP6*1)</f>
        <v>15</v>
      </c>
      <c r="BR6" s="16"/>
      <c r="BS6" s="30"/>
      <c r="BT6" s="16">
        <v>1</v>
      </c>
      <c r="BU6" s="17">
        <f>SUM(BR6*5+BS6*3+BT6*1)</f>
        <v>1</v>
      </c>
      <c r="BV6" s="22">
        <f aca="true" t="shared" si="2" ref="BV6:BV50">SUM(BB6,BE6,BI6,BM6,BQ6,BU6)</f>
        <v>102</v>
      </c>
      <c r="BW6" s="195"/>
      <c r="BX6" s="289"/>
      <c r="BY6" s="276"/>
      <c r="BZ6" s="76" t="s">
        <v>53</v>
      </c>
      <c r="CA6" s="25"/>
      <c r="CB6" s="19">
        <f>IF(CA6=0,0,IF(CA6&gt;10,1,44-CA6*4))</f>
        <v>0</v>
      </c>
      <c r="CC6" s="19"/>
      <c r="CD6" s="26">
        <f>IF(CC6=0,0,IF(CC6=6,1,IF(CC6&gt;6,CC6,12-CC6*2)))</f>
        <v>0</v>
      </c>
      <c r="CE6" s="25">
        <v>3</v>
      </c>
      <c r="CF6" s="19">
        <v>18</v>
      </c>
      <c r="CG6" s="19"/>
      <c r="CH6" s="19">
        <v>1</v>
      </c>
      <c r="CI6" s="19">
        <v>1</v>
      </c>
      <c r="CJ6" s="109">
        <f>IF(CE6=0,0,IF(CE6&gt;5,CE6,6-CE6*1))+IF(CF6=0,0,IF(CF6&gt;5,CF6,12-CF6*2))+IF(CG6=0,0,IF(CG6&gt;5,CG6,18-CG6*3))+IF(CH6=0,0,IF(CH6&gt;5,CH6,18-CH6*3))+IF(CI6=0,0,IF(CI6&gt;5,CI6,24-CI6*4))</f>
        <v>56</v>
      </c>
      <c r="CK6" s="19"/>
      <c r="CL6" s="19">
        <v>12</v>
      </c>
      <c r="CM6" s="19"/>
      <c r="CN6" s="19"/>
      <c r="CO6" s="19">
        <v>1</v>
      </c>
      <c r="CP6" s="109">
        <f>IF(CK6=0,0,IF(CK6&gt;5,CK6,6-CK6*1))+IF(CL6=0,0,IF(CL6&gt;5,CL6,12-CL6*2))+IF(CM6=0,0,IF(CM6&gt;5,CM6,18-CM6*3))+IF(CN6=0,0,IF(CN6&gt;5,CN6,18-CN6*3))+IF(CO6=0,0,IF(CO6&gt;5,CO6,24-CO6*4))</f>
        <v>32</v>
      </c>
      <c r="CQ6" s="19"/>
      <c r="CR6" s="19"/>
      <c r="CS6" s="19"/>
      <c r="CT6" s="19"/>
      <c r="CU6" s="19">
        <v>28</v>
      </c>
      <c r="CV6" s="109">
        <f>IF(CQ6=0,0,IF(CQ6&gt;5,CQ6,6-CQ6*1))+IF(CR6=0,0,IF(CR6&gt;5,CR6,12-CR6*2))+IF(CS6=0,0,IF(CS6&gt;5,CS6,18-CS6*3))+IF(CT6=0,0,IF(CT6&gt;5,CT6,18-CT6*3))+IF(CU6=0,0,IF(CU6&gt;5,CU6,24-CU6*4))</f>
        <v>28</v>
      </c>
      <c r="CW6" s="18"/>
      <c r="CX6" s="16"/>
      <c r="CY6" s="16"/>
      <c r="CZ6" s="16"/>
      <c r="DA6" s="16"/>
      <c r="DB6" s="16"/>
      <c r="DC6" s="16"/>
      <c r="DD6" s="17"/>
      <c r="DE6" s="27">
        <f t="shared" si="1"/>
        <v>116</v>
      </c>
      <c r="DF6" s="195"/>
      <c r="DG6" s="200"/>
      <c r="DH6" s="276"/>
      <c r="DI6" s="278"/>
    </row>
    <row r="7" spans="1:113" ht="16.5" customHeight="1">
      <c r="A7" s="284" t="s">
        <v>129</v>
      </c>
      <c r="B7" s="76" t="s">
        <v>51</v>
      </c>
      <c r="C7" s="166">
        <v>2</v>
      </c>
      <c r="D7" s="165"/>
      <c r="E7" s="165"/>
      <c r="F7" s="165"/>
      <c r="G7" s="165"/>
      <c r="H7" s="16">
        <f>SUM(C7*5)</f>
        <v>10</v>
      </c>
      <c r="I7" s="165">
        <v>2</v>
      </c>
      <c r="J7" s="165"/>
      <c r="K7" s="165"/>
      <c r="L7" s="165"/>
      <c r="M7" s="165"/>
      <c r="N7" s="16">
        <f>SUM(I7*5)</f>
        <v>10</v>
      </c>
      <c r="O7" s="165">
        <v>1</v>
      </c>
      <c r="P7" s="165"/>
      <c r="Q7" s="165"/>
      <c r="R7" s="16">
        <f>SUM(O7*5)</f>
        <v>5</v>
      </c>
      <c r="S7" s="165">
        <v>1</v>
      </c>
      <c r="T7" s="165"/>
      <c r="U7" s="17">
        <f>SUM(S7*5)</f>
        <v>5</v>
      </c>
      <c r="V7" s="166">
        <v>1</v>
      </c>
      <c r="W7" s="165"/>
      <c r="X7" s="16">
        <f>SUM(V7*10)</f>
        <v>10</v>
      </c>
      <c r="Y7" s="204">
        <v>1</v>
      </c>
      <c r="Z7" s="205"/>
      <c r="AA7" s="16">
        <f>SUM(Y7*10)</f>
        <v>10</v>
      </c>
      <c r="AB7" s="16"/>
      <c r="AC7" s="17">
        <f>SUM(AB7*10)</f>
        <v>0</v>
      </c>
      <c r="AD7" s="18"/>
      <c r="AE7" s="19">
        <f>IF(AD7="A1",30,IF(AD7="A2",20,""))</f>
      </c>
      <c r="AF7" s="16"/>
      <c r="AG7" s="19">
        <f>IF(AF7="A1",30,IF(AF7="A2",20,""))</f>
      </c>
      <c r="AH7" s="16"/>
      <c r="AI7" s="19">
        <f>IF(AH7="A1",30,IF(AH7="A2",20,""))</f>
      </c>
      <c r="AJ7" s="16"/>
      <c r="AK7" s="110">
        <f>IF(AJ7="A1",30,IF(AJ7="A2",20,""))</f>
      </c>
      <c r="AL7" s="286">
        <v>1</v>
      </c>
      <c r="AM7" s="287"/>
      <c r="AN7" s="16">
        <f>SUM(AL7*10)</f>
        <v>10</v>
      </c>
      <c r="AO7" s="288"/>
      <c r="AP7" s="287"/>
      <c r="AQ7" s="16">
        <f>SUM(AO7*10)</f>
        <v>0</v>
      </c>
      <c r="AR7" s="110">
        <v>1</v>
      </c>
      <c r="AS7" s="16">
        <f>SUM(AR7*10)</f>
        <v>10</v>
      </c>
      <c r="AT7" s="110"/>
      <c r="AU7" s="16">
        <f>SUM(AT7*10)</f>
        <v>0</v>
      </c>
      <c r="AV7" s="22">
        <f t="shared" si="0"/>
        <v>70</v>
      </c>
      <c r="AW7" s="209">
        <f>SUM(AV7,AV8)</f>
        <v>197</v>
      </c>
      <c r="AX7" s="277" t="str">
        <f ca="1">IF(CELL("contenuto",$A7)="","",CELL("contenuto",$A7))</f>
        <v>VIS</v>
      </c>
      <c r="AY7" s="76" t="s">
        <v>52</v>
      </c>
      <c r="AZ7" s="18">
        <v>3</v>
      </c>
      <c r="BA7" s="16">
        <v>2</v>
      </c>
      <c r="BB7" s="16">
        <f>SUM(AZ7:BA7)</f>
        <v>5</v>
      </c>
      <c r="BC7" s="16">
        <v>3</v>
      </c>
      <c r="BD7" s="16">
        <v>2</v>
      </c>
      <c r="BE7" s="16">
        <f>SUM(BC7:BD7)</f>
        <v>5</v>
      </c>
      <c r="BF7" s="29">
        <v>2</v>
      </c>
      <c r="BG7" s="77"/>
      <c r="BH7" s="30">
        <v>3</v>
      </c>
      <c r="BI7" s="16">
        <f>SUM(BF7*2+BH7*2)</f>
        <v>10</v>
      </c>
      <c r="BJ7" s="16">
        <v>3</v>
      </c>
      <c r="BK7" s="77"/>
      <c r="BL7" s="16">
        <v>4</v>
      </c>
      <c r="BM7" s="16">
        <f>SUM(BJ7*2+BL7*2)</f>
        <v>14</v>
      </c>
      <c r="BN7" s="16">
        <v>2</v>
      </c>
      <c r="BO7" s="77"/>
      <c r="BP7" s="16">
        <v>3</v>
      </c>
      <c r="BQ7" s="16">
        <f>SUM(BN7*2+BP7*2)</f>
        <v>10</v>
      </c>
      <c r="BR7" s="16"/>
      <c r="BS7" s="77"/>
      <c r="BT7" s="16"/>
      <c r="BU7" s="17">
        <f>SUM(BR7*2+BT7*2)</f>
        <v>0</v>
      </c>
      <c r="BV7" s="22">
        <f t="shared" si="2"/>
        <v>44</v>
      </c>
      <c r="BW7" s="195">
        <f>SUM(BV7,BV8)</f>
        <v>76</v>
      </c>
      <c r="BX7" s="282">
        <f>SUM(AW7,BW7)</f>
        <v>273</v>
      </c>
      <c r="BY7" s="277" t="str">
        <f ca="1">IF(CELL("contenuto",$A7)="","",CELL("contenuto",$A7))</f>
        <v>VIS</v>
      </c>
      <c r="BZ7" s="76" t="s">
        <v>52</v>
      </c>
      <c r="CA7" s="25"/>
      <c r="CB7" s="19">
        <f>SUM(CA7*25)</f>
        <v>0</v>
      </c>
      <c r="CC7" s="19"/>
      <c r="CD7" s="26">
        <f>SUM(CC7*6)</f>
        <v>0</v>
      </c>
      <c r="CE7" s="25">
        <v>1</v>
      </c>
      <c r="CF7" s="19">
        <v>2</v>
      </c>
      <c r="CG7" s="19">
        <v>2</v>
      </c>
      <c r="CH7" s="19"/>
      <c r="CI7" s="19"/>
      <c r="CJ7" s="109">
        <f>SUM(CE7*3+CF7*6+CG7*10+CH7*15+CI7*20)</f>
        <v>35</v>
      </c>
      <c r="CK7" s="19">
        <v>1</v>
      </c>
      <c r="CL7" s="19">
        <v>2</v>
      </c>
      <c r="CM7" s="19">
        <v>2</v>
      </c>
      <c r="CN7" s="19"/>
      <c r="CO7" s="19"/>
      <c r="CP7" s="109">
        <f>SUM(CK7*3+CL7*6+CM7*10+CN7*15+CO7*20)</f>
        <v>35</v>
      </c>
      <c r="CQ7" s="19"/>
      <c r="CR7" s="19"/>
      <c r="CS7" s="19">
        <v>1</v>
      </c>
      <c r="CT7" s="19"/>
      <c r="CU7" s="19"/>
      <c r="CV7" s="109">
        <f>SUM(CQ7*3+CR7*6+CS7*10+CT7*15+CU7*20)</f>
        <v>10</v>
      </c>
      <c r="CW7" s="18"/>
      <c r="CX7" s="16"/>
      <c r="CY7" s="16"/>
      <c r="CZ7" s="16"/>
      <c r="DA7" s="16"/>
      <c r="DB7" s="16"/>
      <c r="DC7" s="16"/>
      <c r="DD7" s="17"/>
      <c r="DE7" s="27">
        <f t="shared" si="1"/>
        <v>80</v>
      </c>
      <c r="DF7" s="195">
        <f>SUM(DE7,DE8)</f>
        <v>128</v>
      </c>
      <c r="DG7" s="199">
        <f>SUM(DF7)</f>
        <v>128</v>
      </c>
      <c r="DH7" s="277" t="str">
        <f ca="1">IF(CELL("contenuto",$A7)="","",CELL("contenuto",$A7))</f>
        <v>VIS</v>
      </c>
      <c r="DI7" s="278">
        <f>SUM(BX7,DG7)</f>
        <v>401</v>
      </c>
    </row>
    <row r="8" spans="1:113" ht="16.5" customHeight="1">
      <c r="A8" s="285"/>
      <c r="B8" s="76" t="s">
        <v>53</v>
      </c>
      <c r="C8" s="18">
        <v>1</v>
      </c>
      <c r="D8" s="16">
        <v>10</v>
      </c>
      <c r="E8" s="16"/>
      <c r="F8" s="16"/>
      <c r="G8" s="16"/>
      <c r="H8" s="19">
        <f>IF(C8=0,0,IF(C8&gt;15,1,32-C8*2))+IF(D8=0,0,IF(D8&gt;15,1,32-D8*2))+IF(E8=0,0,IF(E8&gt;15,1,32-E8*2))+IF(F8=0,0,IF(F8&gt;15,1,32-F8*2))+IF(G8=0,0,IF(G8&gt;15,1,32-G8*2))</f>
        <v>42</v>
      </c>
      <c r="I8" s="16">
        <v>1</v>
      </c>
      <c r="J8" s="16">
        <v>15</v>
      </c>
      <c r="K8" s="16"/>
      <c r="L8" s="16"/>
      <c r="M8" s="16"/>
      <c r="N8" s="19">
        <f>IF(I8=0,0,IF(I8&gt;15,1,32-I8*2))+IF(J8=0,0,IF(J8&gt;15,1,32-J8*2))+IF(K8=0,0,IF(K8&gt;15,1,32-K8*2))+IF(L8=0,0,IF(L8&gt;15,1,32-L8*2))+IF(M8=0,0,IF(M8&gt;15,1,32-M8*2))</f>
        <v>32</v>
      </c>
      <c r="O8" s="16">
        <v>4</v>
      </c>
      <c r="P8" s="16"/>
      <c r="Q8" s="16"/>
      <c r="R8" s="19">
        <f>IF(O8=0,0,IF(O8&gt;15,1,32-O8*2))+IF(P8=0,0,IF(P8&gt;15,1,32-P8*2))+IF(Q8=0,0,IF(Q8&gt;15,1,32-Q8*2))</f>
        <v>24</v>
      </c>
      <c r="S8" s="16">
        <v>60</v>
      </c>
      <c r="T8" s="16"/>
      <c r="U8" s="26">
        <f>IF(S8=0,0,IF(S8&gt;15,1,32-S8*2))+IF(T8=0,0,IF(T8&gt;15,1,32-T8*2))</f>
        <v>1</v>
      </c>
      <c r="V8" s="18">
        <v>3</v>
      </c>
      <c r="W8" s="16"/>
      <c r="X8" s="19">
        <f>IF(V8=0,0,IF(V8&gt;5,1,18-V8*3))+IF(W8=0,0,IF(W8&gt;5,1,18-W8*3))</f>
        <v>9</v>
      </c>
      <c r="Y8" s="16">
        <v>15</v>
      </c>
      <c r="Z8" s="16"/>
      <c r="AA8" s="19">
        <f>IF(Y8=0,0,IF(Y8&gt;5,1,18-Y8*3))+IF(Z8=0,0,IF(Z8&gt;5,1,18-Z8*3))</f>
        <v>1</v>
      </c>
      <c r="AB8" s="16"/>
      <c r="AC8" s="26">
        <f>IF(AB8=0,0,IF(AB8&gt;5,1,18-AB8*3))</f>
        <v>0</v>
      </c>
      <c r="AD8" s="18"/>
      <c r="AE8" s="19">
        <f>IF(AD8=0,0,IF(AD8&gt;10,1,IF(AD7="A1",33-AD8*3,22-AD8*2)))</f>
        <v>0</v>
      </c>
      <c r="AF8" s="16"/>
      <c r="AG8" s="19">
        <f>IF(AF8=0,0,IF(AF8&gt;10,1,IF(AF7="A1",33-AF8*3,22-AF8*2)))</f>
        <v>0</v>
      </c>
      <c r="AH8" s="16"/>
      <c r="AI8" s="19">
        <f>IF(AH8=0,0,IF(AH8&gt;10,1,IF(AH7="A1",33-AH8*3,22-AH8*2)))</f>
        <v>0</v>
      </c>
      <c r="AJ8" s="16"/>
      <c r="AK8" s="110">
        <f>IF(AJ8=0,0,IF(AJ8&gt;10,1,IF(AJ7="A1",33-AJ8*3,22-AJ8*2)))</f>
        <v>0</v>
      </c>
      <c r="AL8" s="25">
        <v>2</v>
      </c>
      <c r="AM8" s="19"/>
      <c r="AN8" s="19">
        <f>IF(AL8=0,0,IF(AL8&gt;5,1,23-AL8*3))+IF(AM8=0,0,IF(AM8&gt;5,1,23-AM8*3))</f>
        <v>17</v>
      </c>
      <c r="AO8" s="19"/>
      <c r="AP8" s="19"/>
      <c r="AQ8" s="19">
        <f>IF(AO8=0,0,IF(AO8&gt;5,1,23-AO8*3))+IF(AP8=0,0,IF(AP8&gt;5,1,23-AP8*3))</f>
        <v>0</v>
      </c>
      <c r="AR8" s="19">
        <v>51</v>
      </c>
      <c r="AS8" s="19">
        <f>IF(AR8=0,0,IF(AR8&gt;5,1,23-AR8*3))</f>
        <v>1</v>
      </c>
      <c r="AT8" s="19"/>
      <c r="AU8" s="19">
        <f>IF(AT8=0,0,IF(AT8&gt;5,1,23-AT8*3))</f>
        <v>0</v>
      </c>
      <c r="AV8" s="22">
        <f t="shared" si="0"/>
        <v>127</v>
      </c>
      <c r="AW8" s="209"/>
      <c r="AX8" s="276"/>
      <c r="AY8" s="76" t="s">
        <v>53</v>
      </c>
      <c r="AZ8" s="18">
        <v>8</v>
      </c>
      <c r="BA8" s="16"/>
      <c r="BB8" s="19">
        <f>IF(AZ8=0,0,IF(AZ8&gt;5,AZ8,6-AZ8*1))+IF(BA8=0,0,IF(BA8&gt;5,BA8,6-BA8*1))</f>
        <v>8</v>
      </c>
      <c r="BC8" s="19">
        <v>1</v>
      </c>
      <c r="BD8" s="19"/>
      <c r="BE8" s="19">
        <f>IF(BC8=0,0,IF(BC8&gt;5,BC8,6-BC8*1))+IF(BD8=0,0,IF(BD8&gt;5,BD8,6-BD8*1))</f>
        <v>5</v>
      </c>
      <c r="BF8" s="29">
        <v>1</v>
      </c>
      <c r="BG8" s="30"/>
      <c r="BH8" s="30">
        <v>1</v>
      </c>
      <c r="BI8" s="16">
        <f>SUM(BF8*5+BG8*3+BH8*1)</f>
        <v>6</v>
      </c>
      <c r="BJ8" s="16">
        <v>2</v>
      </c>
      <c r="BK8" s="30">
        <v>1</v>
      </c>
      <c r="BL8" s="16"/>
      <c r="BM8" s="16">
        <f>SUM(BJ8*5+BK8*3+BL8*1)</f>
        <v>13</v>
      </c>
      <c r="BN8" s="16"/>
      <c r="BO8" s="30"/>
      <c r="BP8" s="16"/>
      <c r="BQ8" s="16">
        <f>SUM(BN8*5+BO8*3+BP8*1)</f>
        <v>0</v>
      </c>
      <c r="BR8" s="16"/>
      <c r="BS8" s="30"/>
      <c r="BT8" s="16"/>
      <c r="BU8" s="17">
        <f>SUM(BR8*5+BS8*3+BT8*1)</f>
        <v>0</v>
      </c>
      <c r="BV8" s="22">
        <f t="shared" si="2"/>
        <v>32</v>
      </c>
      <c r="BW8" s="195"/>
      <c r="BX8" s="289"/>
      <c r="BY8" s="276"/>
      <c r="BZ8" s="76" t="s">
        <v>53</v>
      </c>
      <c r="CA8" s="25"/>
      <c r="CB8" s="19">
        <f>IF(CA8=0,0,IF(CA8&gt;10,1,44-CA8*4))</f>
        <v>0</v>
      </c>
      <c r="CC8" s="19"/>
      <c r="CD8" s="26">
        <f>IF(CC8=0,0,IF(CC8=6,1,IF(CC8&gt;6,CC8,12-CC8*2)))</f>
        <v>0</v>
      </c>
      <c r="CE8" s="25">
        <v>1</v>
      </c>
      <c r="CF8" s="19">
        <v>1</v>
      </c>
      <c r="CG8" s="19">
        <v>27</v>
      </c>
      <c r="CH8" s="19"/>
      <c r="CI8" s="19"/>
      <c r="CJ8" s="109">
        <f>IF(CE8=0,0,IF(CE8&gt;5,CE8,6-CE8*1))+IF(CF8=0,0,IF(CF8&gt;5,CF8,12-CF8*2))+IF(CG8=0,0,IF(CG8&gt;5,CG8,18-CG8*3))+IF(CH8=0,0,IF(CH8&gt;5,CH8,18-CH8*3))+IF(CI8=0,0,IF(CI8&gt;5,CI8,24-CI8*4))</f>
        <v>42</v>
      </c>
      <c r="CK8" s="19"/>
      <c r="CL8" s="19"/>
      <c r="CM8" s="19">
        <v>4</v>
      </c>
      <c r="CN8" s="19"/>
      <c r="CO8" s="19"/>
      <c r="CP8" s="109">
        <f>IF(CK8=0,0,IF(CK8&gt;5,CK8,6-CK8*1))+IF(CL8=0,0,IF(CL8&gt;5,CL8,12-CL8*2))+IF(CM8=0,0,IF(CM8&gt;5,CM8,18-CM8*3))+IF(CN8=0,0,IF(CN8&gt;5,CN8,18-CN8*3))+IF(CO8=0,0,IF(CO8&gt;5,CO8,24-CO8*4))</f>
        <v>6</v>
      </c>
      <c r="CQ8" s="19"/>
      <c r="CR8" s="19"/>
      <c r="CS8" s="19"/>
      <c r="CT8" s="19"/>
      <c r="CU8" s="19"/>
      <c r="CV8" s="109">
        <f>IF(CQ8=0,0,IF(CQ8&gt;5,CQ8,6-CQ8*1))+IF(CR8=0,0,IF(CR8&gt;5,CR8,12-CR8*2))+IF(CS8=0,0,IF(CS8&gt;5,CS8,18-CS8*3))+IF(CT8=0,0,IF(CT8&gt;5,CT8,18-CT8*3))+IF(CU8=0,0,IF(CU8&gt;5,CU8,24-CU8*4))</f>
        <v>0</v>
      </c>
      <c r="CW8" s="18"/>
      <c r="CX8" s="16"/>
      <c r="CY8" s="16"/>
      <c r="CZ8" s="16"/>
      <c r="DA8" s="16"/>
      <c r="DB8" s="16"/>
      <c r="DC8" s="16"/>
      <c r="DD8" s="17"/>
      <c r="DE8" s="27">
        <f t="shared" si="1"/>
        <v>48</v>
      </c>
      <c r="DF8" s="195"/>
      <c r="DG8" s="200"/>
      <c r="DH8" s="276"/>
      <c r="DI8" s="278"/>
    </row>
    <row r="9" spans="1:113" ht="16.5" customHeight="1">
      <c r="A9" s="284" t="s">
        <v>68</v>
      </c>
      <c r="B9" s="76" t="s">
        <v>51</v>
      </c>
      <c r="C9" s="166">
        <v>2</v>
      </c>
      <c r="D9" s="165"/>
      <c r="E9" s="165"/>
      <c r="F9" s="165"/>
      <c r="G9" s="165"/>
      <c r="H9" s="16">
        <f>SUM(C9*5)</f>
        <v>10</v>
      </c>
      <c r="I9" s="165">
        <v>3</v>
      </c>
      <c r="J9" s="165"/>
      <c r="K9" s="165"/>
      <c r="L9" s="165"/>
      <c r="M9" s="165"/>
      <c r="N9" s="16">
        <f>SUM(I9*5)</f>
        <v>15</v>
      </c>
      <c r="O9" s="165">
        <v>2</v>
      </c>
      <c r="P9" s="165"/>
      <c r="Q9" s="165"/>
      <c r="R9" s="16">
        <f>SUM(O9*5)</f>
        <v>10</v>
      </c>
      <c r="S9" s="165">
        <v>1</v>
      </c>
      <c r="T9" s="165"/>
      <c r="U9" s="17">
        <f>SUM(S9*5)</f>
        <v>5</v>
      </c>
      <c r="V9" s="166">
        <v>1</v>
      </c>
      <c r="W9" s="165"/>
      <c r="X9" s="16">
        <f>SUM(V9*10)</f>
        <v>10</v>
      </c>
      <c r="Y9" s="204">
        <v>1</v>
      </c>
      <c r="Z9" s="205"/>
      <c r="AA9" s="16">
        <f>SUM(Y9*10)</f>
        <v>10</v>
      </c>
      <c r="AB9" s="16"/>
      <c r="AC9" s="17">
        <f>SUM(AB9*10)</f>
        <v>0</v>
      </c>
      <c r="AD9" s="18"/>
      <c r="AE9" s="19">
        <f>IF(AD9="A1",30,IF(AD9="A2",20,""))</f>
      </c>
      <c r="AF9" s="16"/>
      <c r="AG9" s="19">
        <f>IF(AF9="A1",30,IF(AF9="A2",20,""))</f>
      </c>
      <c r="AH9" s="16"/>
      <c r="AI9" s="19">
        <f>IF(AH9="A1",30,IF(AH9="A2",20,""))</f>
      </c>
      <c r="AJ9" s="16"/>
      <c r="AK9" s="110">
        <f>IF(AJ9="A1",30,IF(AJ9="A2",20,""))</f>
      </c>
      <c r="AL9" s="286">
        <v>2</v>
      </c>
      <c r="AM9" s="287"/>
      <c r="AN9" s="16">
        <f>SUM(AL9*10)</f>
        <v>20</v>
      </c>
      <c r="AO9" s="288">
        <v>1</v>
      </c>
      <c r="AP9" s="287"/>
      <c r="AQ9" s="16">
        <f>SUM(AO9*10)</f>
        <v>10</v>
      </c>
      <c r="AR9" s="110">
        <v>1</v>
      </c>
      <c r="AS9" s="16">
        <f>SUM(AR9*10)</f>
        <v>10</v>
      </c>
      <c r="AT9" s="110">
        <v>1</v>
      </c>
      <c r="AU9" s="16">
        <f>SUM(AT9*10)</f>
        <v>10</v>
      </c>
      <c r="AV9" s="22">
        <f t="shared" si="0"/>
        <v>110</v>
      </c>
      <c r="AW9" s="209">
        <f>SUM(AV9,AV10)</f>
        <v>266</v>
      </c>
      <c r="AX9" s="277" t="str">
        <f ca="1">IF(CELL("contenuto",$A9)="","",CELL("contenuto",$A9))</f>
        <v>BENTEGODI</v>
      </c>
      <c r="AY9" s="76" t="s">
        <v>52</v>
      </c>
      <c r="AZ9" s="18">
        <v>1</v>
      </c>
      <c r="BA9" s="16">
        <v>2</v>
      </c>
      <c r="BB9" s="16">
        <f>SUM(AZ9:BA9)</f>
        <v>3</v>
      </c>
      <c r="BC9" s="16">
        <v>1</v>
      </c>
      <c r="BD9" s="16">
        <v>2</v>
      </c>
      <c r="BE9" s="16">
        <f>SUM(BC9:BD9)</f>
        <v>3</v>
      </c>
      <c r="BF9" s="29">
        <v>9</v>
      </c>
      <c r="BG9" s="77"/>
      <c r="BH9" s="30">
        <v>16</v>
      </c>
      <c r="BI9" s="16">
        <f>SUM(BF9*2+BH9*2)</f>
        <v>50</v>
      </c>
      <c r="BJ9" s="16">
        <v>10</v>
      </c>
      <c r="BK9" s="77"/>
      <c r="BL9" s="16">
        <v>17</v>
      </c>
      <c r="BM9" s="16">
        <f>SUM(BJ9*2+BL9*2)</f>
        <v>54</v>
      </c>
      <c r="BN9" s="16"/>
      <c r="BO9" s="77"/>
      <c r="BP9" s="16"/>
      <c r="BQ9" s="16">
        <f>SUM(BN9*2+BP9*2)</f>
        <v>0</v>
      </c>
      <c r="BR9" s="16"/>
      <c r="BS9" s="77"/>
      <c r="BT9" s="16"/>
      <c r="BU9" s="17">
        <f>SUM(BR9*2+BT9*2)</f>
        <v>0</v>
      </c>
      <c r="BV9" s="22">
        <f t="shared" si="2"/>
        <v>110</v>
      </c>
      <c r="BW9" s="195">
        <f>SUM(BV9,BV10)</f>
        <v>114</v>
      </c>
      <c r="BX9" s="282">
        <f>SUM(AW9,BW9)</f>
        <v>380</v>
      </c>
      <c r="BY9" s="277" t="str">
        <f ca="1">IF(CELL("contenuto",$A9)="","",CELL("contenuto",$A9))</f>
        <v>BENTEGODI</v>
      </c>
      <c r="BZ9" s="76" t="s">
        <v>52</v>
      </c>
      <c r="CA9" s="25"/>
      <c r="CB9" s="19">
        <f>SUM(CA9*25)</f>
        <v>0</v>
      </c>
      <c r="CC9" s="19"/>
      <c r="CD9" s="26">
        <f>SUM(CC9*6)</f>
        <v>0</v>
      </c>
      <c r="CE9" s="25">
        <v>3</v>
      </c>
      <c r="CF9" s="19">
        <v>5</v>
      </c>
      <c r="CG9" s="19"/>
      <c r="CH9" s="19">
        <v>3</v>
      </c>
      <c r="CI9" s="19">
        <v>1</v>
      </c>
      <c r="CJ9" s="109">
        <f>SUM(CE9*3+CF9*6+CG9*10+CH9*15+CI9*20)</f>
        <v>104</v>
      </c>
      <c r="CK9" s="19">
        <v>3</v>
      </c>
      <c r="CL9" s="19">
        <v>3</v>
      </c>
      <c r="CM9" s="19"/>
      <c r="CN9" s="19">
        <v>2</v>
      </c>
      <c r="CO9" s="19">
        <v>1</v>
      </c>
      <c r="CP9" s="109">
        <f>SUM(CK9*3+CL9*6+CM9*10+CN9*15+CO9*20)</f>
        <v>77</v>
      </c>
      <c r="CQ9" s="19"/>
      <c r="CR9" s="19"/>
      <c r="CS9" s="19"/>
      <c r="CT9" s="19"/>
      <c r="CU9" s="19"/>
      <c r="CV9" s="109">
        <f>SUM(CQ9*3+CR9*6+CS9*10+CT9*15+CU9*20)</f>
        <v>0</v>
      </c>
      <c r="CW9" s="18"/>
      <c r="CX9" s="16"/>
      <c r="CY9" s="16"/>
      <c r="CZ9" s="16"/>
      <c r="DA9" s="16"/>
      <c r="DB9" s="16"/>
      <c r="DC9" s="16"/>
      <c r="DD9" s="17"/>
      <c r="DE9" s="27">
        <f t="shared" si="1"/>
        <v>181</v>
      </c>
      <c r="DF9" s="195">
        <f>SUM(DE9,DE10)</f>
        <v>200</v>
      </c>
      <c r="DG9" s="199">
        <f>SUM(DF9)</f>
        <v>200</v>
      </c>
      <c r="DH9" s="277" t="str">
        <f ca="1">IF(CELL("contenuto",$A9)="","",CELL("contenuto",$A9))</f>
        <v>BENTEGODI</v>
      </c>
      <c r="DI9" s="278">
        <f>SUM(BX9,DG9)</f>
        <v>580</v>
      </c>
    </row>
    <row r="10" spans="1:113" ht="16.5" customHeight="1">
      <c r="A10" s="285"/>
      <c r="B10" s="76" t="s">
        <v>53</v>
      </c>
      <c r="C10" s="18">
        <v>2</v>
      </c>
      <c r="D10" s="16">
        <v>5</v>
      </c>
      <c r="E10" s="16"/>
      <c r="F10" s="16"/>
      <c r="G10" s="16"/>
      <c r="H10" s="19">
        <f>IF(C10=0,0,IF(C10&gt;15,1,32-C10*2))+IF(D10=0,0,IF(D10&gt;15,1,32-D10*2))+IF(E10=0,0,IF(E10&gt;15,1,32-E10*2))+IF(F10=0,0,IF(F10&gt;15,1,32-F10*2))+IF(G10=0,0,IF(G10&gt;15,1,32-G10*2))</f>
        <v>50</v>
      </c>
      <c r="I10" s="28">
        <v>4</v>
      </c>
      <c r="J10" s="28">
        <v>8</v>
      </c>
      <c r="K10" s="28">
        <v>13</v>
      </c>
      <c r="L10" s="16"/>
      <c r="M10" s="16"/>
      <c r="N10" s="19">
        <f>IF(I10=0,0,IF(I10&gt;15,1,32-I10*2))+IF(J10=0,0,IF(J10&gt;15,1,32-J10*2))+IF(K10=0,0,IF(K10&gt;15,1,32-K10*2))+IF(L10=0,0,IF(L10&gt;15,1,32-L10*2))+IF(M10=0,0,IF(M10&gt;15,1,32-M10*2))</f>
        <v>46</v>
      </c>
      <c r="O10" s="28">
        <v>11</v>
      </c>
      <c r="P10" s="28">
        <v>36</v>
      </c>
      <c r="Q10" s="28"/>
      <c r="R10" s="19">
        <f>IF(O10=0,0,IF(O10&gt;15,1,32-O10*2))+IF(P10=0,0,IF(P10&gt;15,1,32-P10*2))+IF(Q10=0,0,IF(Q10&gt;15,1,32-Q10*2))</f>
        <v>11</v>
      </c>
      <c r="S10" s="16">
        <v>65</v>
      </c>
      <c r="T10" s="16"/>
      <c r="U10" s="26">
        <f>IF(S10=0,0,IF(S10&gt;15,1,32-S10*2))+IF(T10=0,0,IF(T10&gt;15,1,32-T10*2))</f>
        <v>1</v>
      </c>
      <c r="V10" s="18">
        <v>4</v>
      </c>
      <c r="W10" s="16"/>
      <c r="X10" s="19">
        <f>IF(V10=0,0,IF(V10&gt;5,1,18-V10*3))+IF(W10=0,0,IF(W10&gt;5,1,18-W10*3))</f>
        <v>6</v>
      </c>
      <c r="Y10" s="16">
        <v>13</v>
      </c>
      <c r="Z10" s="16"/>
      <c r="AA10" s="19">
        <f>IF(Y10=0,0,IF(Y10&gt;5,1,18-Y10*3))+IF(Z10=0,0,IF(Z10&gt;5,1,18-Z10*3))</f>
        <v>1</v>
      </c>
      <c r="AB10" s="16"/>
      <c r="AC10" s="26">
        <f>IF(AB10=0,0,IF(AB10&gt;5,1,18-AB10*3))</f>
        <v>0</v>
      </c>
      <c r="AD10" s="18"/>
      <c r="AE10" s="19">
        <f>IF(AD10=0,0,IF(AD10&gt;10,1,IF(AD9="A1",33-AD10*3,22-AD10*2)))</f>
        <v>0</v>
      </c>
      <c r="AF10" s="16"/>
      <c r="AG10" s="19">
        <f>IF(AF10=0,0,IF(AF10&gt;10,1,IF(AF9="A1",33-AF10*3,22-AF10*2)))</f>
        <v>0</v>
      </c>
      <c r="AH10" s="16"/>
      <c r="AI10" s="19">
        <f>IF(AH10=0,0,IF(AH10&gt;10,1,IF(AH9="A1",33-AH10*3,22-AH10*2)))</f>
        <v>0</v>
      </c>
      <c r="AJ10" s="16"/>
      <c r="AK10" s="110">
        <f>IF(AJ10=0,0,IF(AJ10&gt;10,1,IF(AJ9="A1",33-AJ10*3,22-AJ10*2)))</f>
        <v>0</v>
      </c>
      <c r="AL10" s="25">
        <v>3</v>
      </c>
      <c r="AM10" s="19">
        <v>5</v>
      </c>
      <c r="AN10" s="19">
        <f>IF(AL10=0,0,IF(AL10&gt;5,1,23-AL10*3))+IF(AM10=0,0,IF(AM10&gt;5,1,23-AM10*3))</f>
        <v>22</v>
      </c>
      <c r="AO10" s="19">
        <v>2</v>
      </c>
      <c r="AP10" s="19"/>
      <c r="AQ10" s="19">
        <f>IF(AO10=0,0,IF(AO10&gt;5,1,23-AO10*3))+IF(AP10=0,0,IF(AP10&gt;5,1,23-AP10*3))</f>
        <v>17</v>
      </c>
      <c r="AR10" s="19">
        <v>36</v>
      </c>
      <c r="AS10" s="19">
        <f>IF(AR10=0,0,IF(AR10&gt;5,1,23-AR10*3))</f>
        <v>1</v>
      </c>
      <c r="AT10" s="19">
        <v>22</v>
      </c>
      <c r="AU10" s="19">
        <f>IF(AT10=0,0,IF(AT10&gt;5,1,23-AT10*3))</f>
        <v>1</v>
      </c>
      <c r="AV10" s="22">
        <f t="shared" si="0"/>
        <v>156</v>
      </c>
      <c r="AW10" s="209"/>
      <c r="AX10" s="276"/>
      <c r="AY10" s="76" t="s">
        <v>53</v>
      </c>
      <c r="AZ10" s="18">
        <v>2</v>
      </c>
      <c r="BA10" s="16"/>
      <c r="BB10" s="19">
        <f>IF(AZ10=0,0,IF(AZ10&gt;5,AZ10,6-AZ10*1))+IF(BA10=0,0,IF(BA10&gt;5,BA10,6-BA10*1))</f>
        <v>4</v>
      </c>
      <c r="BC10" s="19"/>
      <c r="BD10" s="19"/>
      <c r="BE10" s="19">
        <f>IF(BC10=0,0,IF(BC10&gt;5,BC10,6-BC10*1))+IF(BD10=0,0,IF(BD10&gt;5,BD10,6-BD10*1))</f>
        <v>0</v>
      </c>
      <c r="BF10" s="29"/>
      <c r="BG10" s="30"/>
      <c r="BH10" s="30"/>
      <c r="BI10" s="16">
        <f>SUM(BF10*5+BG10*3+BH10*1)</f>
        <v>0</v>
      </c>
      <c r="BJ10" s="16"/>
      <c r="BK10" s="30"/>
      <c r="BL10" s="16"/>
      <c r="BM10" s="16">
        <f>SUM(BJ10*5+BK10*3+BL10*1)</f>
        <v>0</v>
      </c>
      <c r="BN10" s="16"/>
      <c r="BO10" s="30"/>
      <c r="BP10" s="16"/>
      <c r="BQ10" s="16">
        <f>SUM(BN10*5+BO10*3+BP10*1)</f>
        <v>0</v>
      </c>
      <c r="BR10" s="16"/>
      <c r="BS10" s="30"/>
      <c r="BT10" s="16"/>
      <c r="BU10" s="17">
        <f>SUM(BR10*5+BS10*3+BT10*1)</f>
        <v>0</v>
      </c>
      <c r="BV10" s="22">
        <f t="shared" si="2"/>
        <v>4</v>
      </c>
      <c r="BW10" s="195"/>
      <c r="BX10" s="289"/>
      <c r="BY10" s="276"/>
      <c r="BZ10" s="76" t="s">
        <v>53</v>
      </c>
      <c r="CA10" s="25"/>
      <c r="CB10" s="19">
        <f>IF(CA10=0,0,IF(CA10&gt;10,1,44-CA10*4))</f>
        <v>0</v>
      </c>
      <c r="CC10" s="19"/>
      <c r="CD10" s="26">
        <f>IF(CC10=0,0,IF(CC10=6,1,IF(CC10&gt;6,CC10,12-CC10*2)))</f>
        <v>0</v>
      </c>
      <c r="CE10" s="25">
        <v>2</v>
      </c>
      <c r="CF10" s="19"/>
      <c r="CG10" s="19"/>
      <c r="CH10" s="19">
        <v>5</v>
      </c>
      <c r="CI10" s="19">
        <v>3</v>
      </c>
      <c r="CJ10" s="109">
        <f>IF(CE10=0,0,IF(CE10&gt;5,CE10,6-CE10*1))+IF(CF10=0,0,IF(CF10&gt;5,CF10,12-CF10*2))+IF(CG10=0,0,IF(CG10&gt;5,CG10,18-CG10*3))+IF(CH10=0,0,IF(CH10&gt;5,CH10,18-CH10*3))+IF(CI10=0,0,IF(CI10&gt;5,CI10,24-CI10*4))</f>
        <v>19</v>
      </c>
      <c r="CK10" s="19"/>
      <c r="CL10" s="19"/>
      <c r="CM10" s="19"/>
      <c r="CN10" s="19"/>
      <c r="CO10" s="19"/>
      <c r="CP10" s="109">
        <f>IF(CK10=0,0,IF(CK10&gt;5,CK10,6-CK10*1))+IF(CL10=0,0,IF(CL10&gt;5,CL10,12-CL10*2))+IF(CM10=0,0,IF(CM10&gt;5,CM10,18-CM10*3))+IF(CN10=0,0,IF(CN10&gt;5,CN10,18-CN10*3))+IF(CO10=0,0,IF(CO10&gt;5,CO10,24-CO10*4))</f>
        <v>0</v>
      </c>
      <c r="CQ10" s="19"/>
      <c r="CR10" s="19"/>
      <c r="CS10" s="19"/>
      <c r="CT10" s="19"/>
      <c r="CU10" s="19"/>
      <c r="CV10" s="109">
        <f>IF(CQ10=0,0,IF(CQ10&gt;5,CQ10,6-CQ10*1))+IF(CR10=0,0,IF(CR10&gt;5,CR10,12-CR10*2))+IF(CS10=0,0,IF(CS10&gt;5,CS10,18-CS10*3))+IF(CT10=0,0,IF(CT10&gt;5,CT10,18-CT10*3))+IF(CU10=0,0,IF(CU10&gt;5,CU10,24-CU10*4))</f>
        <v>0</v>
      </c>
      <c r="CW10" s="18"/>
      <c r="CX10" s="16"/>
      <c r="CY10" s="16"/>
      <c r="CZ10" s="16"/>
      <c r="DA10" s="16"/>
      <c r="DB10" s="16"/>
      <c r="DC10" s="16"/>
      <c r="DD10" s="17"/>
      <c r="DE10" s="27">
        <f t="shared" si="1"/>
        <v>19</v>
      </c>
      <c r="DF10" s="195"/>
      <c r="DG10" s="200"/>
      <c r="DH10" s="276"/>
      <c r="DI10" s="278"/>
    </row>
    <row r="11" spans="1:113" ht="16.5" customHeight="1">
      <c r="A11" s="284" t="s">
        <v>130</v>
      </c>
      <c r="B11" s="76" t="s">
        <v>51</v>
      </c>
      <c r="C11" s="166">
        <v>2</v>
      </c>
      <c r="D11" s="165"/>
      <c r="E11" s="165"/>
      <c r="F11" s="165"/>
      <c r="G11" s="165"/>
      <c r="H11" s="16">
        <f>SUM(C11*5)</f>
        <v>10</v>
      </c>
      <c r="I11" s="165">
        <v>2</v>
      </c>
      <c r="J11" s="165"/>
      <c r="K11" s="165"/>
      <c r="L11" s="165"/>
      <c r="M11" s="165"/>
      <c r="N11" s="16">
        <f>SUM(I11*5)</f>
        <v>10</v>
      </c>
      <c r="O11" s="165">
        <v>2</v>
      </c>
      <c r="P11" s="165"/>
      <c r="Q11" s="165"/>
      <c r="R11" s="16">
        <f>SUM(O11*5)</f>
        <v>10</v>
      </c>
      <c r="S11" s="165">
        <v>1</v>
      </c>
      <c r="T11" s="165"/>
      <c r="U11" s="17">
        <f>SUM(S11*5)</f>
        <v>5</v>
      </c>
      <c r="V11" s="166">
        <v>1</v>
      </c>
      <c r="W11" s="165"/>
      <c r="X11" s="16">
        <f>SUM(V11*10)</f>
        <v>10</v>
      </c>
      <c r="Y11" s="204">
        <v>1</v>
      </c>
      <c r="Z11" s="205"/>
      <c r="AA11" s="16">
        <f>SUM(Y11*10)</f>
        <v>10</v>
      </c>
      <c r="AB11" s="16">
        <v>1</v>
      </c>
      <c r="AC11" s="17">
        <f>SUM(AB11*10)</f>
        <v>10</v>
      </c>
      <c r="AD11" s="18"/>
      <c r="AE11" s="19">
        <f>IF(AD11="A1",30,IF(AD11="A2",20,""))</f>
      </c>
      <c r="AF11" s="16"/>
      <c r="AG11" s="19">
        <f>IF(AF11="A1",30,IF(AF11="A2",20,""))</f>
      </c>
      <c r="AH11" s="16"/>
      <c r="AI11" s="19">
        <f>IF(AH11="A1",30,IF(AH11="A2",20,""))</f>
      </c>
      <c r="AJ11" s="16"/>
      <c r="AK11" s="110">
        <f>IF(AJ11="A1",30,IF(AJ11="A2",20,""))</f>
      </c>
      <c r="AL11" s="286">
        <v>1</v>
      </c>
      <c r="AM11" s="287"/>
      <c r="AN11" s="16">
        <f>SUM(AL11*10)</f>
        <v>10</v>
      </c>
      <c r="AO11" s="288"/>
      <c r="AP11" s="287"/>
      <c r="AQ11" s="16">
        <f>SUM(AO11*10)</f>
        <v>0</v>
      </c>
      <c r="AR11" s="110">
        <v>1</v>
      </c>
      <c r="AS11" s="16">
        <f>SUM(AR11*10)</f>
        <v>10</v>
      </c>
      <c r="AT11" s="19"/>
      <c r="AU11" s="16">
        <f>SUM(AT11*10)</f>
        <v>0</v>
      </c>
      <c r="AV11" s="22">
        <f t="shared" si="0"/>
        <v>85</v>
      </c>
      <c r="AW11" s="209">
        <f>SUM(AV11,AV12)</f>
        <v>242</v>
      </c>
      <c r="AX11" s="277" t="str">
        <f ca="1">IF(CELL("contenuto",$A11)="","",CELL("contenuto",$A11))</f>
        <v>5 CERCHI</v>
      </c>
      <c r="AY11" s="76" t="s">
        <v>52</v>
      </c>
      <c r="AZ11" s="18"/>
      <c r="BA11" s="16"/>
      <c r="BB11" s="16">
        <f>SUM(AZ11:BA11)</f>
        <v>0</v>
      </c>
      <c r="BC11" s="16">
        <v>1</v>
      </c>
      <c r="BD11" s="16">
        <v>1</v>
      </c>
      <c r="BE11" s="16">
        <f>SUM(BC11:BD11)</f>
        <v>2</v>
      </c>
      <c r="BF11" s="29">
        <v>4</v>
      </c>
      <c r="BG11" s="77"/>
      <c r="BH11" s="30">
        <v>6</v>
      </c>
      <c r="BI11" s="16">
        <f>SUM(BF11*2+BH11*2)</f>
        <v>20</v>
      </c>
      <c r="BJ11" s="16">
        <v>3</v>
      </c>
      <c r="BK11" s="77"/>
      <c r="BL11" s="16">
        <v>6</v>
      </c>
      <c r="BM11" s="16">
        <f>SUM(BJ11*2+BL11*2)</f>
        <v>18</v>
      </c>
      <c r="BN11" s="16">
        <v>2</v>
      </c>
      <c r="BO11" s="77"/>
      <c r="BP11" s="16">
        <v>3</v>
      </c>
      <c r="BQ11" s="16">
        <f>SUM(BN11*2+BP11*2)</f>
        <v>10</v>
      </c>
      <c r="BR11" s="16">
        <v>1</v>
      </c>
      <c r="BS11" s="77"/>
      <c r="BT11" s="16">
        <v>1</v>
      </c>
      <c r="BU11" s="17">
        <f>SUM(BR11*2+BT11*2)</f>
        <v>4</v>
      </c>
      <c r="BV11" s="22">
        <f t="shared" si="2"/>
        <v>54</v>
      </c>
      <c r="BW11" s="195">
        <f>SUM(BV11,BV12)</f>
        <v>68</v>
      </c>
      <c r="BX11" s="282">
        <f>SUM(AW11,BW11)</f>
        <v>310</v>
      </c>
      <c r="BY11" s="277" t="str">
        <f ca="1">IF(CELL("contenuto",$A11)="","",CELL("contenuto",$A11))</f>
        <v>5 CERCHI</v>
      </c>
      <c r="BZ11" s="76" t="s">
        <v>52</v>
      </c>
      <c r="CA11" s="25"/>
      <c r="CB11" s="19">
        <f>SUM(CA11*25)</f>
        <v>0</v>
      </c>
      <c r="CC11" s="19"/>
      <c r="CD11" s="26">
        <f>SUM(CC11*6)</f>
        <v>0</v>
      </c>
      <c r="CE11" s="25">
        <v>3</v>
      </c>
      <c r="CF11" s="19">
        <v>2</v>
      </c>
      <c r="CG11" s="19">
        <v>1</v>
      </c>
      <c r="CH11" s="19">
        <v>4</v>
      </c>
      <c r="CI11" s="19">
        <v>2</v>
      </c>
      <c r="CJ11" s="109">
        <f>SUM(CE11*3+CF11*6+CG11*10+CH11*15+CI11*20)</f>
        <v>131</v>
      </c>
      <c r="CK11" s="19">
        <v>2</v>
      </c>
      <c r="CL11" s="19">
        <v>2</v>
      </c>
      <c r="CM11" s="19"/>
      <c r="CN11" s="19">
        <v>3</v>
      </c>
      <c r="CO11" s="19">
        <v>1</v>
      </c>
      <c r="CP11" s="109">
        <f>SUM(CK11*3+CL11*6+CM11*10+CN11*15+CO11*20)</f>
        <v>83</v>
      </c>
      <c r="CQ11" s="19"/>
      <c r="CR11" s="19"/>
      <c r="CS11" s="19"/>
      <c r="CT11" s="19">
        <v>1</v>
      </c>
      <c r="CU11" s="19"/>
      <c r="CV11" s="109">
        <f>SUM(CQ11*3+CR11*6+CS11*10+CT11*15+CU11*20)</f>
        <v>15</v>
      </c>
      <c r="CW11" s="18"/>
      <c r="CX11" s="16"/>
      <c r="CY11" s="16"/>
      <c r="CZ11" s="16"/>
      <c r="DA11" s="16"/>
      <c r="DB11" s="16"/>
      <c r="DC11" s="16"/>
      <c r="DD11" s="17"/>
      <c r="DE11" s="27">
        <f t="shared" si="1"/>
        <v>229</v>
      </c>
      <c r="DF11" s="195">
        <f>SUM(DE11,DE12)</f>
        <v>293</v>
      </c>
      <c r="DG11" s="199">
        <f>SUM(DF11)</f>
        <v>293</v>
      </c>
      <c r="DH11" s="277" t="str">
        <f ca="1">IF(CELL("contenuto",$A11)="","",CELL("contenuto",$A11))</f>
        <v>5 CERCHI</v>
      </c>
      <c r="DI11" s="278">
        <f>SUM(BX11,DG11)</f>
        <v>603</v>
      </c>
    </row>
    <row r="12" spans="1:113" ht="16.5" customHeight="1">
      <c r="A12" s="285"/>
      <c r="B12" s="76" t="s">
        <v>53</v>
      </c>
      <c r="C12" s="18">
        <v>3</v>
      </c>
      <c r="D12" s="16">
        <v>7</v>
      </c>
      <c r="E12" s="16"/>
      <c r="F12" s="16"/>
      <c r="G12" s="16"/>
      <c r="H12" s="19">
        <f>IF(C12=0,0,IF(C12&gt;15,1,32-C12*2))+IF(D12=0,0,IF(D12&gt;15,1,32-D12*2))+IF(E12=0,0,IF(E12&gt;15,1,32-E12*2))+IF(F12=0,0,IF(F12&gt;15,1,32-F12*2))+IF(G12=0,0,IF(G12&gt;15,1,32-G12*2))</f>
        <v>44</v>
      </c>
      <c r="I12" s="16">
        <v>2</v>
      </c>
      <c r="J12" s="16">
        <v>7</v>
      </c>
      <c r="K12" s="16"/>
      <c r="L12" s="16"/>
      <c r="M12" s="16"/>
      <c r="N12" s="19">
        <f>IF(I12=0,0,IF(I12&gt;15,1,32-I12*2))+IF(J12=0,0,IF(J12&gt;15,1,32-J12*2))+IF(K12=0,0,IF(K12&gt;15,1,32-K12*2))+IF(L12=0,0,IF(L12&gt;15,1,32-L12*2))+IF(M12=0,0,IF(M12&gt;15,1,32-M12*2))</f>
        <v>46</v>
      </c>
      <c r="O12" s="16">
        <v>6</v>
      </c>
      <c r="P12" s="16">
        <v>38</v>
      </c>
      <c r="Q12" s="16"/>
      <c r="R12" s="19">
        <f>IF(O12=0,0,IF(O12&gt;15,1,32-O12*2))+IF(P12=0,0,IF(P12&gt;15,1,32-P12*2))+IF(Q12=0,0,IF(Q12&gt;15,1,32-Q12*2))</f>
        <v>21</v>
      </c>
      <c r="S12" s="16">
        <v>36</v>
      </c>
      <c r="T12" s="16"/>
      <c r="U12" s="26">
        <f>IF(S12=0,0,IF(S12&gt;15,1,32-S12*2))+IF(T12=0,0,IF(T12&gt;15,1,32-T12*2))</f>
        <v>1</v>
      </c>
      <c r="V12" s="18">
        <v>2</v>
      </c>
      <c r="W12" s="16"/>
      <c r="X12" s="19">
        <f>IF(V12=0,0,IF(V12&gt;5,1,18-V12*3))+IF(W12=0,0,IF(W12&gt;5,1,18-W12*3))</f>
        <v>12</v>
      </c>
      <c r="Y12" s="16">
        <v>2</v>
      </c>
      <c r="Z12" s="16"/>
      <c r="AA12" s="19">
        <f>IF(Y12=0,0,IF(Y12&gt;5,1,18-Y12*3))+IF(Z12=0,0,IF(Z12&gt;5,1,18-Z12*3))</f>
        <v>12</v>
      </c>
      <c r="AB12" s="16"/>
      <c r="AC12" s="26">
        <f>IF(AB12=0,0,IF(AB12&gt;5,1,18-AB12*3))</f>
        <v>0</v>
      </c>
      <c r="AD12" s="18"/>
      <c r="AE12" s="19">
        <f>IF(AD12=0,0,IF(AD12&gt;10,1,IF(AD11="A1",33-AD12*3,22-AD12*2)))</f>
        <v>0</v>
      </c>
      <c r="AF12" s="16"/>
      <c r="AG12" s="19">
        <f>IF(AF12=0,0,IF(AF12&gt;10,1,IF(AF11="A1",33-AF12*3,22-AF12*2)))</f>
        <v>0</v>
      </c>
      <c r="AH12" s="16"/>
      <c r="AI12" s="19">
        <f>IF(AH12=0,0,IF(AH12&gt;10,1,IF(AH11="A1",33-AH12*3,22-AH12*2)))</f>
        <v>0</v>
      </c>
      <c r="AJ12" s="16"/>
      <c r="AK12" s="110">
        <f>IF(AJ12=0,0,IF(AJ12&gt;10,1,IF(AJ11="A1",33-AJ12*3,22-AJ12*2)))</f>
        <v>0</v>
      </c>
      <c r="AL12" s="25">
        <v>1</v>
      </c>
      <c r="AM12" s="19"/>
      <c r="AN12" s="19">
        <f>IF(AL12=0,0,IF(AL12&gt;5,1,23-AL12*3))+IF(AM12=0,0,IF(AM12&gt;5,1,23-AM12*3))</f>
        <v>20</v>
      </c>
      <c r="AO12" s="19"/>
      <c r="AP12" s="19"/>
      <c r="AQ12" s="19">
        <f>IF(AO12=0,0,IF(AO12&gt;5,1,23-AO12*3))+IF(AP12=0,0,IF(AP12&gt;5,1,23-AP12*3))</f>
        <v>0</v>
      </c>
      <c r="AR12" s="19">
        <v>19</v>
      </c>
      <c r="AS12" s="19">
        <f>IF(AR12=0,0,IF(AR12&gt;5,1,23-AR12*3))</f>
        <v>1</v>
      </c>
      <c r="AT12" s="19"/>
      <c r="AU12" s="19">
        <f>IF(AT12=0,0,IF(AT12&gt;5,1,23-AT12*3))</f>
        <v>0</v>
      </c>
      <c r="AV12" s="22">
        <f t="shared" si="0"/>
        <v>157</v>
      </c>
      <c r="AW12" s="209"/>
      <c r="AX12" s="276"/>
      <c r="AY12" s="76" t="s">
        <v>53</v>
      </c>
      <c r="AZ12" s="18"/>
      <c r="BA12" s="16"/>
      <c r="BB12" s="19">
        <f>IF(AZ12=0,0,IF(AZ12&gt;5,AZ12,6-AZ12*1))+IF(BA12=0,0,IF(BA12&gt;5,BA12,6-BA12*1))</f>
        <v>0</v>
      </c>
      <c r="BC12" s="19"/>
      <c r="BD12" s="19">
        <v>3</v>
      </c>
      <c r="BE12" s="19">
        <f>IF(BC12=0,0,IF(BC12&gt;5,BC12,6-BC12*1))+IF(BD12=0,0,IF(BD12&gt;5,BD12,6-BD12*1))</f>
        <v>3</v>
      </c>
      <c r="BF12" s="29"/>
      <c r="BG12" s="30"/>
      <c r="BH12" s="30">
        <v>1</v>
      </c>
      <c r="BI12" s="16">
        <f>SUM(BF12*5+BG12*3+BH12*1)</f>
        <v>1</v>
      </c>
      <c r="BJ12" s="16"/>
      <c r="BK12" s="30">
        <v>2</v>
      </c>
      <c r="BL12" s="16">
        <v>3</v>
      </c>
      <c r="BM12" s="16">
        <f>SUM(BJ12*5+BK12*3+BL12*1)</f>
        <v>9</v>
      </c>
      <c r="BN12" s="16"/>
      <c r="BO12" s="30"/>
      <c r="BP12" s="16">
        <v>1</v>
      </c>
      <c r="BQ12" s="16">
        <f>SUM(BN12*5+BO12*3+BP12*1)</f>
        <v>1</v>
      </c>
      <c r="BR12" s="16"/>
      <c r="BS12" s="30"/>
      <c r="BT12" s="16"/>
      <c r="BU12" s="17">
        <f>SUM(BR12*5+BS12*3+BT12*1)</f>
        <v>0</v>
      </c>
      <c r="BV12" s="22">
        <f t="shared" si="2"/>
        <v>14</v>
      </c>
      <c r="BW12" s="195"/>
      <c r="BX12" s="289"/>
      <c r="BY12" s="276"/>
      <c r="BZ12" s="76" t="s">
        <v>53</v>
      </c>
      <c r="CA12" s="25"/>
      <c r="CB12" s="19">
        <f>IF(CA12=0,0,IF(CA12&gt;10,1,44-CA12*4))</f>
        <v>0</v>
      </c>
      <c r="CC12" s="19"/>
      <c r="CD12" s="26">
        <f>IF(CC12=0,0,IF(CC12=6,1,IF(CC12&gt;6,CC12,12-CC12*2)))</f>
        <v>0</v>
      </c>
      <c r="CE12" s="25">
        <v>4</v>
      </c>
      <c r="CF12" s="19">
        <v>5</v>
      </c>
      <c r="CG12" s="19">
        <v>4</v>
      </c>
      <c r="CH12" s="19">
        <v>27</v>
      </c>
      <c r="CI12" s="19">
        <v>24</v>
      </c>
      <c r="CJ12" s="109">
        <f>IF(CE12=0,0,IF(CE12&gt;5,CE12,6-CE12*1))+IF(CF12=0,0,IF(CF12&gt;5,CF12,12-CF12*2))+IF(CG12=0,0,IF(CG12&gt;5,CG12,18-CG12*3))+IF(CH12=0,0,IF(CH12&gt;5,CH12,18-CH12*3))+IF(CI12=0,0,IF(CI12&gt;5,CI12,24-CI12*4))</f>
        <v>61</v>
      </c>
      <c r="CK12" s="19"/>
      <c r="CL12" s="19"/>
      <c r="CM12" s="19"/>
      <c r="CN12" s="19">
        <v>5</v>
      </c>
      <c r="CO12" s="19"/>
      <c r="CP12" s="109">
        <f>IF(CK12=0,0,IF(CK12&gt;5,CK12,6-CK12*1))+IF(CL12=0,0,IF(CL12&gt;5,CL12,12-CL12*2))+IF(CM12=0,0,IF(CM12&gt;5,CM12,18-CM12*3))+IF(CN12=0,0,IF(CN12&gt;5,CN12,18-CN12*3))+IF(CO12=0,0,IF(CO12&gt;5,CO12,24-CO12*4))</f>
        <v>3</v>
      </c>
      <c r="CQ12" s="19"/>
      <c r="CR12" s="19"/>
      <c r="CS12" s="19"/>
      <c r="CT12" s="19"/>
      <c r="CU12" s="19"/>
      <c r="CV12" s="109">
        <f>IF(CQ12=0,0,IF(CQ12&gt;5,CQ12,6-CQ12*1))+IF(CR12=0,0,IF(CR12&gt;5,CR12,12-CR12*2))+IF(CS12=0,0,IF(CS12&gt;5,CS12,18-CS12*3))+IF(CT12=0,0,IF(CT12&gt;5,CT12,18-CT12*3))+IF(CU12=0,0,IF(CU12&gt;5,CU12,24-CU12*4))</f>
        <v>0</v>
      </c>
      <c r="CW12" s="18"/>
      <c r="CX12" s="16"/>
      <c r="CY12" s="16"/>
      <c r="CZ12" s="16"/>
      <c r="DA12" s="16"/>
      <c r="DB12" s="16"/>
      <c r="DC12" s="16"/>
      <c r="DD12" s="17"/>
      <c r="DE12" s="27">
        <f t="shared" si="1"/>
        <v>64</v>
      </c>
      <c r="DF12" s="195"/>
      <c r="DG12" s="200"/>
      <c r="DH12" s="276"/>
      <c r="DI12" s="278"/>
    </row>
    <row r="13" spans="1:113" ht="16.5" customHeight="1">
      <c r="A13" s="284" t="s">
        <v>131</v>
      </c>
      <c r="B13" s="76" t="s">
        <v>51</v>
      </c>
      <c r="C13" s="166">
        <v>1</v>
      </c>
      <c r="D13" s="165"/>
      <c r="E13" s="165"/>
      <c r="F13" s="165"/>
      <c r="G13" s="165"/>
      <c r="H13" s="16">
        <f>SUM(C13*5)</f>
        <v>5</v>
      </c>
      <c r="I13" s="165">
        <v>1</v>
      </c>
      <c r="J13" s="165"/>
      <c r="K13" s="165"/>
      <c r="L13" s="165"/>
      <c r="M13" s="165"/>
      <c r="N13" s="16">
        <f>SUM(I13*5)</f>
        <v>5</v>
      </c>
      <c r="O13" s="165">
        <v>1</v>
      </c>
      <c r="P13" s="165"/>
      <c r="Q13" s="165"/>
      <c r="R13" s="16">
        <f>SUM(O13*5)</f>
        <v>5</v>
      </c>
      <c r="S13" s="165"/>
      <c r="T13" s="165"/>
      <c r="U13" s="17">
        <f>SUM(S13*5)</f>
        <v>0</v>
      </c>
      <c r="V13" s="166"/>
      <c r="W13" s="165"/>
      <c r="X13" s="16">
        <f>SUM(V13*10)</f>
        <v>0</v>
      </c>
      <c r="Y13" s="204"/>
      <c r="Z13" s="205"/>
      <c r="AA13" s="16">
        <f>SUM(Y13*10)</f>
        <v>0</v>
      </c>
      <c r="AB13" s="16"/>
      <c r="AC13" s="17">
        <f>SUM(AB13*10)</f>
        <v>0</v>
      </c>
      <c r="AD13" s="18"/>
      <c r="AE13" s="19">
        <f>IF(AD13="A1",30,IF(AD13="A2",20,""))</f>
      </c>
      <c r="AF13" s="16"/>
      <c r="AG13" s="19">
        <f>IF(AF13="A1",30,IF(AF13="A2",20,""))</f>
      </c>
      <c r="AH13" s="16"/>
      <c r="AI13" s="19">
        <f>IF(AH13="A1",30,IF(AH13="A2",20,""))</f>
      </c>
      <c r="AJ13" s="16"/>
      <c r="AK13" s="110">
        <f>IF(AJ13="A1",30,IF(AJ13="A2",20,""))</f>
      </c>
      <c r="AL13" s="286"/>
      <c r="AM13" s="287"/>
      <c r="AN13" s="16">
        <f>SUM(AL13*10)</f>
        <v>0</v>
      </c>
      <c r="AO13" s="288"/>
      <c r="AP13" s="287"/>
      <c r="AQ13" s="16">
        <f>SUM(AO13*10)</f>
        <v>0</v>
      </c>
      <c r="AR13" s="19"/>
      <c r="AS13" s="16">
        <f>SUM(AR13*10)</f>
        <v>0</v>
      </c>
      <c r="AT13" s="19"/>
      <c r="AU13" s="16">
        <f>SUM(AT13*10)</f>
        <v>0</v>
      </c>
      <c r="AV13" s="22">
        <f t="shared" si="0"/>
        <v>15</v>
      </c>
      <c r="AW13" s="209">
        <f>SUM(AV13,AV14)</f>
        <v>62</v>
      </c>
      <c r="AX13" s="277" t="str">
        <f ca="1">IF(CELL("contenuto",$A13)="","",CELL("contenuto",$A13))</f>
        <v>AURORA MONTEGROTTO</v>
      </c>
      <c r="AY13" s="76" t="s">
        <v>52</v>
      </c>
      <c r="AZ13" s="18"/>
      <c r="BA13" s="16"/>
      <c r="BB13" s="16">
        <f>SUM(AZ13:BA13)</f>
        <v>0</v>
      </c>
      <c r="BC13" s="16"/>
      <c r="BD13" s="16">
        <v>4</v>
      </c>
      <c r="BE13" s="16">
        <f>SUM(BC13:BD13)</f>
        <v>4</v>
      </c>
      <c r="BF13" s="29">
        <v>5</v>
      </c>
      <c r="BG13" s="77"/>
      <c r="BH13" s="30">
        <v>9</v>
      </c>
      <c r="BI13" s="16">
        <f>SUM(BF13*2+BH13*2)</f>
        <v>28</v>
      </c>
      <c r="BJ13" s="16">
        <v>5</v>
      </c>
      <c r="BK13" s="77"/>
      <c r="BL13" s="16">
        <v>10</v>
      </c>
      <c r="BM13" s="16">
        <f>SUM(BJ13*2+BL13*2)</f>
        <v>30</v>
      </c>
      <c r="BN13" s="16">
        <v>3</v>
      </c>
      <c r="BO13" s="77"/>
      <c r="BP13" s="16">
        <v>3</v>
      </c>
      <c r="BQ13" s="16">
        <f>SUM(BN13*2+BP13*2)</f>
        <v>12</v>
      </c>
      <c r="BR13" s="16">
        <v>1</v>
      </c>
      <c r="BS13" s="77"/>
      <c r="BT13" s="16">
        <v>1</v>
      </c>
      <c r="BU13" s="17">
        <f>SUM(BR13*2+BT13*2)</f>
        <v>4</v>
      </c>
      <c r="BV13" s="22">
        <f t="shared" si="2"/>
        <v>78</v>
      </c>
      <c r="BW13" s="195">
        <f>SUM(BV13,BV14)</f>
        <v>101</v>
      </c>
      <c r="BX13" s="282">
        <f>SUM(AW13,BW13)</f>
        <v>163</v>
      </c>
      <c r="BY13" s="277" t="str">
        <f ca="1">IF(CELL("contenuto",$A13)="","",CELL("contenuto",$A13))</f>
        <v>AURORA MONTEGROTTO</v>
      </c>
      <c r="BZ13" s="76" t="s">
        <v>52</v>
      </c>
      <c r="CA13" s="25"/>
      <c r="CB13" s="19">
        <f>SUM(CA13*25)</f>
        <v>0</v>
      </c>
      <c r="CC13" s="19"/>
      <c r="CD13" s="26">
        <f>SUM(CC13*6)</f>
        <v>0</v>
      </c>
      <c r="CE13" s="25"/>
      <c r="CF13" s="19"/>
      <c r="CG13" s="19"/>
      <c r="CH13" s="19"/>
      <c r="CI13" s="19"/>
      <c r="CJ13" s="109">
        <f>SUM(CE13*3+CF13*6+CG13*10+CH13*15+CI13*20)</f>
        <v>0</v>
      </c>
      <c r="CK13" s="19"/>
      <c r="CL13" s="19"/>
      <c r="CM13" s="19"/>
      <c r="CN13" s="19"/>
      <c r="CO13" s="19"/>
      <c r="CP13" s="109">
        <f>SUM(CK13*3+CL13*6+CM13*10+CN13*15+CO13*20)</f>
        <v>0</v>
      </c>
      <c r="CQ13" s="19"/>
      <c r="CR13" s="19"/>
      <c r="CS13" s="19"/>
      <c r="CT13" s="19"/>
      <c r="CU13" s="19"/>
      <c r="CV13" s="109">
        <f>SUM(CQ13*3+CR13*6+CS13*10+CT13*15+CU13*20)</f>
        <v>0</v>
      </c>
      <c r="CW13" s="18"/>
      <c r="CX13" s="16"/>
      <c r="CY13" s="16"/>
      <c r="CZ13" s="16"/>
      <c r="DA13" s="16"/>
      <c r="DB13" s="16"/>
      <c r="DC13" s="16"/>
      <c r="DD13" s="17"/>
      <c r="DE13" s="27">
        <f t="shared" si="1"/>
        <v>0</v>
      </c>
      <c r="DF13" s="195">
        <f>SUM(DE13,DE14)</f>
        <v>0</v>
      </c>
      <c r="DG13" s="199">
        <f>SUM(DF13)</f>
        <v>0</v>
      </c>
      <c r="DH13" s="277" t="str">
        <f ca="1">IF(CELL("contenuto",$A13)="","",CELL("contenuto",$A13))</f>
        <v>AURORA MONTEGROTTO</v>
      </c>
      <c r="DI13" s="278">
        <f>SUM(BX13,DG13)</f>
        <v>163</v>
      </c>
    </row>
    <row r="14" spans="1:113" ht="16.5" customHeight="1">
      <c r="A14" s="285"/>
      <c r="B14" s="76" t="s">
        <v>53</v>
      </c>
      <c r="C14" s="18">
        <v>4</v>
      </c>
      <c r="D14" s="16"/>
      <c r="E14" s="16"/>
      <c r="F14" s="16"/>
      <c r="G14" s="16"/>
      <c r="H14" s="19">
        <f>IF(C14=0,0,IF(C14&gt;15,1,32-C14*2))+IF(D14=0,0,IF(D14&gt;15,1,32-D14*2))+IF(E14=0,0,IF(E14&gt;15,1,32-E14*2))+IF(F14=0,0,IF(F14&gt;15,1,32-F14*2))+IF(G14=0,0,IF(G14&gt;15,1,32-G14*2))</f>
        <v>24</v>
      </c>
      <c r="I14" s="28">
        <v>5</v>
      </c>
      <c r="J14" s="28"/>
      <c r="K14" s="16"/>
      <c r="L14" s="16"/>
      <c r="M14" s="16"/>
      <c r="N14" s="19">
        <f>IF(I14=0,0,IF(I14&gt;15,1,32-I14*2))+IF(J14=0,0,IF(J14&gt;15,1,32-J14*2))+IF(K14=0,0,IF(K14&gt;15,1,32-K14*2))+IF(L14=0,0,IF(L14&gt;15,1,32-L14*2))+IF(M14=0,0,IF(M14&gt;15,1,32-M14*2))</f>
        <v>22</v>
      </c>
      <c r="O14" s="28">
        <v>22</v>
      </c>
      <c r="P14" s="28"/>
      <c r="Q14" s="81"/>
      <c r="R14" s="19">
        <f>IF(O14=0,0,IF(O14&gt;15,1,32-O14*2))+IF(P14=0,0,IF(P14&gt;15,1,32-P14*2))+IF(Q14=0,0,IF(Q14&gt;15,1,32-Q14*2))</f>
        <v>1</v>
      </c>
      <c r="S14" s="28"/>
      <c r="T14" s="28"/>
      <c r="U14" s="26">
        <f>IF(S14=0,0,IF(S14&gt;15,1,32-S14*2))+IF(T14=0,0,IF(T14&gt;15,1,32-T14*2))</f>
        <v>0</v>
      </c>
      <c r="V14" s="18"/>
      <c r="W14" s="16"/>
      <c r="X14" s="19">
        <f>IF(V14=0,0,IF(V14&gt;5,1,18-V14*3))+IF(W14=0,0,IF(W14&gt;5,1,18-W14*3))</f>
        <v>0</v>
      </c>
      <c r="Y14" s="16"/>
      <c r="Z14" s="16"/>
      <c r="AA14" s="19">
        <f>IF(Y14=0,0,IF(Y14&gt;5,1,18-Y14*3))+IF(Z14=0,0,IF(Z14&gt;5,1,18-Z14*3))</f>
        <v>0</v>
      </c>
      <c r="AB14" s="16"/>
      <c r="AC14" s="26">
        <f>IF(AB14=0,0,IF(AB14&gt;5,1,18-AB14*3))</f>
        <v>0</v>
      </c>
      <c r="AD14" s="18"/>
      <c r="AE14" s="19">
        <f>IF(AD14=0,0,IF(AD14&gt;10,1,IF(AD13="A1",33-AD14*3,22-AD14*2)))</f>
        <v>0</v>
      </c>
      <c r="AF14" s="16"/>
      <c r="AG14" s="19">
        <f>IF(AF14=0,0,IF(AF14&gt;10,1,IF(AF13="A1",33-AF14*3,22-AF14*2)))</f>
        <v>0</v>
      </c>
      <c r="AH14" s="16"/>
      <c r="AI14" s="19">
        <f>IF(AH14=0,0,IF(AH14&gt;10,1,IF(AH13="A1",33-AH14*3,22-AH14*2)))</f>
        <v>0</v>
      </c>
      <c r="AJ14" s="16"/>
      <c r="AK14" s="110">
        <f>IF(AJ14=0,0,IF(AJ14&gt;10,1,IF(AJ13="A1",33-AJ14*3,22-AJ14*2)))</f>
        <v>0</v>
      </c>
      <c r="AL14" s="25"/>
      <c r="AM14" s="19"/>
      <c r="AN14" s="19">
        <f>IF(AL14=0,0,IF(AL14&gt;5,1,23-AL14*3))+IF(AM14=0,0,IF(AM14&gt;5,1,23-AM14*3))</f>
        <v>0</v>
      </c>
      <c r="AO14" s="19"/>
      <c r="AP14" s="19"/>
      <c r="AQ14" s="19">
        <f>IF(AO14=0,0,IF(AO14&gt;5,1,23-AO14*3))+IF(AP14=0,0,IF(AP14&gt;5,1,23-AP14*3))</f>
        <v>0</v>
      </c>
      <c r="AR14" s="19"/>
      <c r="AS14" s="19">
        <f>IF(AR14=0,0,IF(AR14&gt;5,1,23-AR14*3))</f>
        <v>0</v>
      </c>
      <c r="AT14" s="19"/>
      <c r="AU14" s="19">
        <f>IF(AT14=0,0,IF(AT14&gt;5,1,23-AT14*3))</f>
        <v>0</v>
      </c>
      <c r="AV14" s="22">
        <f t="shared" si="0"/>
        <v>47</v>
      </c>
      <c r="AW14" s="209"/>
      <c r="AX14" s="276"/>
      <c r="AY14" s="76" t="s">
        <v>53</v>
      </c>
      <c r="AZ14" s="18"/>
      <c r="BA14" s="16"/>
      <c r="BB14" s="19">
        <f>IF(AZ14=0,0,IF(AZ14&gt;5,AZ14,6-AZ14*1))+IF(BA14=0,0,IF(BA14&gt;5,BA14,6-BA14*1))</f>
        <v>0</v>
      </c>
      <c r="BC14" s="19"/>
      <c r="BD14" s="19"/>
      <c r="BE14" s="19">
        <f>IF(BC14=0,0,IF(BC14&gt;5,BC14,6-BC14*1))+IF(BD14=0,0,IF(BD14&gt;5,BD14,6-BD14*1))</f>
        <v>0</v>
      </c>
      <c r="BF14" s="29">
        <v>1</v>
      </c>
      <c r="BG14" s="30">
        <v>1</v>
      </c>
      <c r="BH14" s="30">
        <v>2</v>
      </c>
      <c r="BI14" s="16">
        <f>SUM(BF14*5+BG14*3+BH14*1)</f>
        <v>10</v>
      </c>
      <c r="BJ14" s="16">
        <v>1</v>
      </c>
      <c r="BK14" s="30">
        <v>1</v>
      </c>
      <c r="BL14" s="16">
        <v>2</v>
      </c>
      <c r="BM14" s="16">
        <f>SUM(BJ14*5+BK14*3+BL14*1)</f>
        <v>10</v>
      </c>
      <c r="BN14" s="16"/>
      <c r="BO14" s="30">
        <v>1</v>
      </c>
      <c r="BP14" s="16"/>
      <c r="BQ14" s="16">
        <f>SUM(BN14*5+BO14*3+BP14*1)</f>
        <v>3</v>
      </c>
      <c r="BR14" s="16"/>
      <c r="BS14" s="30"/>
      <c r="BT14" s="16"/>
      <c r="BU14" s="17">
        <f>SUM(BR14*5+BS14*3+BT14*1)</f>
        <v>0</v>
      </c>
      <c r="BV14" s="22">
        <f t="shared" si="2"/>
        <v>23</v>
      </c>
      <c r="BW14" s="195"/>
      <c r="BX14" s="289"/>
      <c r="BY14" s="276"/>
      <c r="BZ14" s="76" t="s">
        <v>53</v>
      </c>
      <c r="CA14" s="25"/>
      <c r="CB14" s="19">
        <f>IF(CA14=0,0,IF(CA14&gt;10,1,44-CA14*4))</f>
        <v>0</v>
      </c>
      <c r="CC14" s="19"/>
      <c r="CD14" s="26">
        <f>IF(CC14=0,0,IF(CC14=6,1,IF(CC14&gt;6,CC14,12-CC14*2)))</f>
        <v>0</v>
      </c>
      <c r="CE14" s="25"/>
      <c r="CF14" s="19"/>
      <c r="CG14" s="19"/>
      <c r="CH14" s="19"/>
      <c r="CI14" s="19"/>
      <c r="CJ14" s="109">
        <f>IF(CE14=0,0,IF(CE14&gt;5,CE14,6-CE14*1))+IF(CF14=0,0,IF(CF14&gt;5,CF14,12-CF14*2))+IF(CG14=0,0,IF(CG14&gt;5,CG14,18-CG14*3))+IF(CH14=0,0,IF(CH14&gt;5,CH14,18-CH14*3))+IF(CI14=0,0,IF(CI14&gt;5,CI14,24-CI14*4))</f>
        <v>0</v>
      </c>
      <c r="CK14" s="19"/>
      <c r="CL14" s="19"/>
      <c r="CM14" s="19"/>
      <c r="CN14" s="19"/>
      <c r="CO14" s="19"/>
      <c r="CP14" s="109">
        <f>IF(CK14=0,0,IF(CK14&gt;5,CK14,6-CK14*1))+IF(CL14=0,0,IF(CL14&gt;5,CL14,12-CL14*2))+IF(CM14=0,0,IF(CM14&gt;5,CM14,18-CM14*3))+IF(CN14=0,0,IF(CN14&gt;5,CN14,18-CN14*3))+IF(CO14=0,0,IF(CO14&gt;5,CO14,24-CO14*4))</f>
        <v>0</v>
      </c>
      <c r="CQ14" s="19"/>
      <c r="CR14" s="19"/>
      <c r="CS14" s="19"/>
      <c r="CT14" s="19"/>
      <c r="CU14" s="19"/>
      <c r="CV14" s="109">
        <f>IF(CQ14=0,0,IF(CQ14&gt;5,CQ14,6-CQ14*1))+IF(CR14=0,0,IF(CR14&gt;5,CR14,12-CR14*2))+IF(CS14=0,0,IF(CS14&gt;5,CS14,18-CS14*3))+IF(CT14=0,0,IF(CT14&gt;5,CT14,18-CT14*3))+IF(CU14=0,0,IF(CU14&gt;5,CU14,24-CU14*4))</f>
        <v>0</v>
      </c>
      <c r="CW14" s="18"/>
      <c r="CX14" s="16"/>
      <c r="CY14" s="16"/>
      <c r="CZ14" s="16"/>
      <c r="DA14" s="16"/>
      <c r="DB14" s="16"/>
      <c r="DC14" s="16"/>
      <c r="DD14" s="17"/>
      <c r="DE14" s="27">
        <f t="shared" si="1"/>
        <v>0</v>
      </c>
      <c r="DF14" s="195"/>
      <c r="DG14" s="200"/>
      <c r="DH14" s="276"/>
      <c r="DI14" s="278"/>
    </row>
    <row r="15" spans="1:113" ht="16.5" customHeight="1">
      <c r="A15" s="284" t="s">
        <v>71</v>
      </c>
      <c r="B15" s="76" t="s">
        <v>51</v>
      </c>
      <c r="C15" s="166">
        <v>2</v>
      </c>
      <c r="D15" s="165"/>
      <c r="E15" s="165"/>
      <c r="F15" s="165"/>
      <c r="G15" s="165"/>
      <c r="H15" s="16">
        <f>SUM(C15*5)</f>
        <v>10</v>
      </c>
      <c r="I15" s="165">
        <v>2</v>
      </c>
      <c r="J15" s="165"/>
      <c r="K15" s="165"/>
      <c r="L15" s="165"/>
      <c r="M15" s="165"/>
      <c r="N15" s="16">
        <f>SUM(I15*5)</f>
        <v>10</v>
      </c>
      <c r="O15" s="165">
        <v>1</v>
      </c>
      <c r="P15" s="165"/>
      <c r="Q15" s="165"/>
      <c r="R15" s="16">
        <f>SUM(O15*5)</f>
        <v>5</v>
      </c>
      <c r="S15" s="165"/>
      <c r="T15" s="165"/>
      <c r="U15" s="17">
        <f>SUM(S15*5)</f>
        <v>0</v>
      </c>
      <c r="V15" s="166">
        <v>1</v>
      </c>
      <c r="W15" s="165"/>
      <c r="X15" s="16">
        <f>SUM(V15*10)</f>
        <v>10</v>
      </c>
      <c r="Y15" s="204"/>
      <c r="Z15" s="205"/>
      <c r="AA15" s="16">
        <f>SUM(Y15*10)</f>
        <v>0</v>
      </c>
      <c r="AB15" s="16"/>
      <c r="AC15" s="17">
        <f>SUM(AB15*10)</f>
        <v>0</v>
      </c>
      <c r="AD15" s="18"/>
      <c r="AE15" s="19">
        <f>IF(AD15="A1",30,IF(AD15="A2",20,""))</f>
      </c>
      <c r="AF15" s="16"/>
      <c r="AG15" s="19">
        <f>IF(AF15="A1",30,IF(AF15="A2",20,""))</f>
      </c>
      <c r="AH15" s="16"/>
      <c r="AI15" s="19">
        <f>IF(AH15="A1",30,IF(AH15="A2",20,""))</f>
      </c>
      <c r="AJ15" s="16"/>
      <c r="AK15" s="110">
        <f>IF(AJ15="A1",30,IF(AJ15="A2",20,""))</f>
      </c>
      <c r="AL15" s="286">
        <v>1</v>
      </c>
      <c r="AM15" s="287"/>
      <c r="AN15" s="16">
        <f>SUM(AL15*10)</f>
        <v>10</v>
      </c>
      <c r="AO15" s="288">
        <v>1</v>
      </c>
      <c r="AP15" s="287"/>
      <c r="AQ15" s="16">
        <f>SUM(AO15*10)</f>
        <v>10</v>
      </c>
      <c r="AR15" s="19"/>
      <c r="AS15" s="16">
        <f>SUM(AR15*10)</f>
        <v>0</v>
      </c>
      <c r="AT15" s="19"/>
      <c r="AU15" s="16">
        <f>SUM(AT15*10)</f>
        <v>0</v>
      </c>
      <c r="AV15" s="22">
        <f t="shared" si="0"/>
        <v>55</v>
      </c>
      <c r="AW15" s="209">
        <f>SUM(AV15,AV16)</f>
        <v>105</v>
      </c>
      <c r="AX15" s="277" t="str">
        <f ca="1">IF(CELL("contenuto",$A15)="","",CELL("contenuto",$A15))</f>
        <v>JUNIOR 2000</v>
      </c>
      <c r="AY15" s="76" t="s">
        <v>52</v>
      </c>
      <c r="AZ15" s="18">
        <v>2</v>
      </c>
      <c r="BA15" s="16"/>
      <c r="BB15" s="16">
        <f>SUM(AZ15:BA15)</f>
        <v>2</v>
      </c>
      <c r="BC15" s="16">
        <v>2</v>
      </c>
      <c r="BD15" s="16"/>
      <c r="BE15" s="16">
        <f>SUM(BC15:BD15)</f>
        <v>2</v>
      </c>
      <c r="BF15" s="29">
        <v>6</v>
      </c>
      <c r="BG15" s="77"/>
      <c r="BH15" s="30">
        <v>10</v>
      </c>
      <c r="BI15" s="16">
        <f>SUM(BF15*2+BH15*2)</f>
        <v>32</v>
      </c>
      <c r="BJ15" s="16">
        <v>6</v>
      </c>
      <c r="BK15" s="77"/>
      <c r="BL15" s="16">
        <v>10</v>
      </c>
      <c r="BM15" s="16">
        <f>SUM(BJ15*2+BL15*2)</f>
        <v>32</v>
      </c>
      <c r="BN15" s="16">
        <v>4</v>
      </c>
      <c r="BO15" s="77"/>
      <c r="BP15" s="16">
        <v>4</v>
      </c>
      <c r="BQ15" s="16">
        <f>SUM(BN15*2+BP15*2)</f>
        <v>16</v>
      </c>
      <c r="BR15" s="16"/>
      <c r="BS15" s="77"/>
      <c r="BT15" s="16"/>
      <c r="BU15" s="17">
        <f>SUM(BR15*2+BT15*2)</f>
        <v>0</v>
      </c>
      <c r="BV15" s="22">
        <f t="shared" si="2"/>
        <v>84</v>
      </c>
      <c r="BW15" s="195">
        <f>SUM(BV15,BV16)</f>
        <v>101</v>
      </c>
      <c r="BX15" s="282">
        <f>SUM(AW15,BW15)</f>
        <v>206</v>
      </c>
      <c r="BY15" s="277" t="str">
        <f ca="1">IF(CELL("contenuto",$A15)="","",CELL("contenuto",$A15))</f>
        <v>JUNIOR 2000</v>
      </c>
      <c r="BZ15" s="76" t="s">
        <v>52</v>
      </c>
      <c r="CA15" s="25"/>
      <c r="CB15" s="19">
        <f>SUM(CA15*25)</f>
        <v>0</v>
      </c>
      <c r="CC15" s="19"/>
      <c r="CD15" s="26">
        <f>SUM(CC15*6)</f>
        <v>0</v>
      </c>
      <c r="CE15" s="25">
        <v>2</v>
      </c>
      <c r="CF15" s="19">
        <v>2</v>
      </c>
      <c r="CG15" s="19">
        <v>1</v>
      </c>
      <c r="CH15" s="19"/>
      <c r="CI15" s="19"/>
      <c r="CJ15" s="109">
        <f>SUM(CE15*3+CF15*6+CG15*10+CH15*15+CI15*20)</f>
        <v>28</v>
      </c>
      <c r="CK15" s="19">
        <v>1</v>
      </c>
      <c r="CL15" s="19"/>
      <c r="CM15" s="19">
        <v>1</v>
      </c>
      <c r="CN15" s="19"/>
      <c r="CO15" s="19"/>
      <c r="CP15" s="109">
        <f>SUM(CK15*3+CL15*6+CM15*10+CN15*15+CO15*20)</f>
        <v>13</v>
      </c>
      <c r="CQ15" s="19"/>
      <c r="CR15" s="19"/>
      <c r="CS15" s="19"/>
      <c r="CT15" s="19"/>
      <c r="CU15" s="19"/>
      <c r="CV15" s="109">
        <f>SUM(CQ15*3+CR15*6+CS15*10+CT15*15+CU15*20)</f>
        <v>0</v>
      </c>
      <c r="CW15" s="18"/>
      <c r="CX15" s="16"/>
      <c r="CY15" s="16"/>
      <c r="CZ15" s="16"/>
      <c r="DA15" s="16"/>
      <c r="DB15" s="16"/>
      <c r="DC15" s="16"/>
      <c r="DD15" s="17"/>
      <c r="DE15" s="27">
        <f t="shared" si="1"/>
        <v>41</v>
      </c>
      <c r="DF15" s="195">
        <f>SUM(DE15,DE16)</f>
        <v>50</v>
      </c>
      <c r="DG15" s="199">
        <f>SUM(DF15)</f>
        <v>50</v>
      </c>
      <c r="DH15" s="277" t="str">
        <f ca="1">IF(CELL("contenuto",$A15)="","",CELL("contenuto",$A15))</f>
        <v>JUNIOR 2000</v>
      </c>
      <c r="DI15" s="278">
        <f>SUM(BX15,DG15)</f>
        <v>256</v>
      </c>
    </row>
    <row r="16" spans="1:113" ht="16.5" customHeight="1">
      <c r="A16" s="285"/>
      <c r="B16" s="76" t="s">
        <v>53</v>
      </c>
      <c r="C16" s="18">
        <v>9</v>
      </c>
      <c r="D16" s="16">
        <v>11</v>
      </c>
      <c r="E16" s="16"/>
      <c r="F16" s="16"/>
      <c r="G16" s="16"/>
      <c r="H16" s="19">
        <f>IF(C16=0,0,IF(C16&gt;15,1,32-C16*2))+IF(D16=0,0,IF(D16&gt;15,1,32-D16*2))+IF(E16=0,0,IF(E16&gt;15,1,32-E16*2))+IF(F16=0,0,IF(F16&gt;15,1,32-F16*2))+IF(G16=0,0,IF(G16&gt;15,1,32-G16*2))</f>
        <v>24</v>
      </c>
      <c r="I16" s="28">
        <v>12</v>
      </c>
      <c r="J16" s="28">
        <v>14</v>
      </c>
      <c r="K16" s="16"/>
      <c r="L16" s="16"/>
      <c r="M16" s="16"/>
      <c r="N16" s="19">
        <f>IF(I16=0,0,IF(I16&gt;15,1,32-I16*2))+IF(J16=0,0,IF(J16&gt;15,1,32-J16*2))+IF(K16=0,0,IF(K16&gt;15,1,32-K16*2))+IF(L16=0,0,IF(L16&gt;15,1,32-L16*2))+IF(M16=0,0,IF(M16&gt;15,1,32-M16*2))</f>
        <v>12</v>
      </c>
      <c r="O16" s="16">
        <v>34</v>
      </c>
      <c r="P16" s="16"/>
      <c r="Q16" s="16"/>
      <c r="R16" s="19">
        <f>IF(O16=0,0,IF(O16&gt;15,1,32-O16*2))+IF(P16=0,0,IF(P16&gt;15,1,32-P16*2))+IF(Q16=0,0,IF(Q16&gt;15,1,32-Q16*2))</f>
        <v>1</v>
      </c>
      <c r="S16" s="16"/>
      <c r="T16" s="16"/>
      <c r="U16" s="26">
        <f>IF(S16=0,0,IF(S16&gt;15,1,32-S16*2))+IF(T16=0,0,IF(T16&gt;15,1,32-T16*2))</f>
        <v>0</v>
      </c>
      <c r="V16" s="18">
        <v>6</v>
      </c>
      <c r="W16" s="16"/>
      <c r="X16" s="19">
        <f>IF(V16=0,0,IF(V16&gt;5,1,18-V16*3))+IF(W16=0,0,IF(W16&gt;5,1,18-W16*3))</f>
        <v>1</v>
      </c>
      <c r="Y16" s="16"/>
      <c r="Z16" s="16"/>
      <c r="AA16" s="19">
        <f>IF(Y16=0,0,IF(Y16&gt;5,1,18-Y16*3))+IF(Z16=0,0,IF(Z16&gt;5,1,18-Z16*3))</f>
        <v>0</v>
      </c>
      <c r="AB16" s="16"/>
      <c r="AC16" s="26">
        <f>IF(AB16=0,0,IF(AB16&gt;5,1,18-AB16*3))</f>
        <v>0</v>
      </c>
      <c r="AD16" s="18"/>
      <c r="AE16" s="19">
        <f>IF(AD16=0,0,IF(AD16&gt;10,1,IF(AD15="A1",33-AD16*3,22-AD16*2)))</f>
        <v>0</v>
      </c>
      <c r="AF16" s="16"/>
      <c r="AG16" s="19">
        <f>IF(AF16=0,0,IF(AF16&gt;10,1,IF(AF15="A1",33-AF16*3,22-AF16*2)))</f>
        <v>0</v>
      </c>
      <c r="AH16" s="16"/>
      <c r="AI16" s="19">
        <f>IF(AH16=0,0,IF(AH16&gt;10,1,IF(AH15="A1",33-AH16*3,22-AH16*2)))</f>
        <v>0</v>
      </c>
      <c r="AJ16" s="16"/>
      <c r="AK16" s="110">
        <f>IF(AJ16=0,0,IF(AJ16&gt;10,1,IF(AJ15="A1",33-AJ16*3,22-AJ16*2)))</f>
        <v>0</v>
      </c>
      <c r="AL16" s="25">
        <v>8</v>
      </c>
      <c r="AM16" s="19"/>
      <c r="AN16" s="19">
        <f>IF(AL16=0,0,IF(AL16&gt;5,1,23-AL16*3))+IF(AM16=0,0,IF(AM16&gt;5,1,23-AM16*3))</f>
        <v>1</v>
      </c>
      <c r="AO16" s="19">
        <v>4</v>
      </c>
      <c r="AP16" s="19"/>
      <c r="AQ16" s="19">
        <f>IF(AO16=0,0,IF(AO16&gt;5,1,23-AO16*3))+IF(AP16=0,0,IF(AP16&gt;5,1,23-AP16*3))</f>
        <v>11</v>
      </c>
      <c r="AR16" s="19"/>
      <c r="AS16" s="19">
        <f>IF(AR16=0,0,IF(AR16&gt;5,1,23-AR16*3))</f>
        <v>0</v>
      </c>
      <c r="AT16" s="19"/>
      <c r="AU16" s="19">
        <f>IF(AT16=0,0,IF(AT16&gt;5,1,23-AT16*3))</f>
        <v>0</v>
      </c>
      <c r="AV16" s="22">
        <f t="shared" si="0"/>
        <v>50</v>
      </c>
      <c r="AW16" s="209"/>
      <c r="AX16" s="276"/>
      <c r="AY16" s="76" t="s">
        <v>53</v>
      </c>
      <c r="AZ16" s="18">
        <v>4</v>
      </c>
      <c r="BA16" s="16"/>
      <c r="BB16" s="19">
        <f>IF(AZ16=0,0,IF(AZ16&gt;5,AZ16,6-AZ16*1))+IF(BA16=0,0,IF(BA16&gt;5,BA16,6-BA16*1))</f>
        <v>2</v>
      </c>
      <c r="BC16" s="19"/>
      <c r="BD16" s="19"/>
      <c r="BE16" s="19">
        <f>IF(BC16=0,0,IF(BC16&gt;5,BC16,6-BC16*1))+IF(BD16=0,0,IF(BD16&gt;5,BD16,6-BD16*1))</f>
        <v>0</v>
      </c>
      <c r="BF16" s="29"/>
      <c r="BG16" s="30">
        <v>1</v>
      </c>
      <c r="BH16" s="30"/>
      <c r="BI16" s="16">
        <f>SUM(BF16*5+BG16*3+BH16*1)</f>
        <v>3</v>
      </c>
      <c r="BJ16" s="16">
        <v>1</v>
      </c>
      <c r="BK16" s="30">
        <v>2</v>
      </c>
      <c r="BL16" s="16">
        <v>1</v>
      </c>
      <c r="BM16" s="16">
        <f>SUM(BJ16*5+BK16*3+BL16*1)</f>
        <v>12</v>
      </c>
      <c r="BN16" s="16"/>
      <c r="BO16" s="30"/>
      <c r="BP16" s="16"/>
      <c r="BQ16" s="16">
        <f>SUM(BN16*5+BO16*3+BP16*1)</f>
        <v>0</v>
      </c>
      <c r="BR16" s="16"/>
      <c r="BS16" s="30"/>
      <c r="BT16" s="16"/>
      <c r="BU16" s="17">
        <f>SUM(BR16*5+BS16*3+BT16*1)</f>
        <v>0</v>
      </c>
      <c r="BV16" s="22">
        <f t="shared" si="2"/>
        <v>17</v>
      </c>
      <c r="BW16" s="195"/>
      <c r="BX16" s="289"/>
      <c r="BY16" s="276"/>
      <c r="BZ16" s="76" t="s">
        <v>53</v>
      </c>
      <c r="CA16" s="25"/>
      <c r="CB16" s="19">
        <f>IF(CA16=0,0,IF(CA16&gt;10,1,44-CA16*4))</f>
        <v>0</v>
      </c>
      <c r="CC16" s="19"/>
      <c r="CD16" s="26">
        <f>IF(CC16=0,0,IF(CC16=6,1,IF(CC16&gt;6,CC16,12-CC16*2)))</f>
        <v>0</v>
      </c>
      <c r="CE16" s="25"/>
      <c r="CF16" s="19"/>
      <c r="CG16" s="19">
        <v>3</v>
      </c>
      <c r="CH16" s="19"/>
      <c r="CI16" s="19"/>
      <c r="CJ16" s="109">
        <f>IF(CE16=0,0,IF(CE16&gt;5,CE16,6-CE16*1))+IF(CF16=0,0,IF(CF16&gt;5,CF16,12-CF16*2))+IF(CG16=0,0,IF(CG16&gt;5,CG16,18-CG16*3))+IF(CH16=0,0,IF(CH16&gt;5,CH16,18-CH16*3))+IF(CI16=0,0,IF(CI16&gt;5,CI16,24-CI16*4))</f>
        <v>9</v>
      </c>
      <c r="CK16" s="19"/>
      <c r="CL16" s="19"/>
      <c r="CM16" s="19"/>
      <c r="CN16" s="19"/>
      <c r="CO16" s="19"/>
      <c r="CP16" s="109">
        <f>IF(CK16=0,0,IF(CK16&gt;5,CK16,6-CK16*1))+IF(CL16=0,0,IF(CL16&gt;5,CL16,12-CL16*2))+IF(CM16=0,0,IF(CM16&gt;5,CM16,18-CM16*3))+IF(CN16=0,0,IF(CN16&gt;5,CN16,18-CN16*3))+IF(CO16=0,0,IF(CO16&gt;5,CO16,24-CO16*4))</f>
        <v>0</v>
      </c>
      <c r="CQ16" s="19"/>
      <c r="CR16" s="19"/>
      <c r="CS16" s="19"/>
      <c r="CT16" s="19"/>
      <c r="CU16" s="19"/>
      <c r="CV16" s="109">
        <f>IF(CQ16=0,0,IF(CQ16&gt;5,CQ16,6-CQ16*1))+IF(CR16=0,0,IF(CR16&gt;5,CR16,12-CR16*2))+IF(CS16=0,0,IF(CS16&gt;5,CS16,18-CS16*3))+IF(CT16=0,0,IF(CT16&gt;5,CT16,18-CT16*3))+IF(CU16=0,0,IF(CU16&gt;5,CU16,24-CU16*4))</f>
        <v>0</v>
      </c>
      <c r="CW16" s="18"/>
      <c r="CX16" s="16"/>
      <c r="CY16" s="16"/>
      <c r="CZ16" s="16"/>
      <c r="DA16" s="16"/>
      <c r="DB16" s="16"/>
      <c r="DC16" s="16"/>
      <c r="DD16" s="17"/>
      <c r="DE16" s="27">
        <f t="shared" si="1"/>
        <v>9</v>
      </c>
      <c r="DF16" s="195"/>
      <c r="DG16" s="200"/>
      <c r="DH16" s="276"/>
      <c r="DI16" s="278"/>
    </row>
    <row r="17" spans="1:113" ht="16.5" customHeight="1">
      <c r="A17" s="284" t="s">
        <v>157</v>
      </c>
      <c r="B17" s="76" t="s">
        <v>51</v>
      </c>
      <c r="C17" s="166">
        <v>1</v>
      </c>
      <c r="D17" s="165"/>
      <c r="E17" s="165"/>
      <c r="F17" s="165"/>
      <c r="G17" s="165"/>
      <c r="H17" s="16">
        <f>SUM(C17*5)</f>
        <v>5</v>
      </c>
      <c r="I17" s="165">
        <v>1</v>
      </c>
      <c r="J17" s="165"/>
      <c r="K17" s="165"/>
      <c r="L17" s="165"/>
      <c r="M17" s="165"/>
      <c r="N17" s="16">
        <f>SUM(I17*5)</f>
        <v>5</v>
      </c>
      <c r="O17" s="165">
        <v>1</v>
      </c>
      <c r="P17" s="165"/>
      <c r="Q17" s="165"/>
      <c r="R17" s="16">
        <f>SUM(O17*5)</f>
        <v>5</v>
      </c>
      <c r="S17" s="165"/>
      <c r="T17" s="165"/>
      <c r="U17" s="17">
        <f>SUM(S17*5)</f>
        <v>0</v>
      </c>
      <c r="V17" s="166">
        <v>1</v>
      </c>
      <c r="W17" s="165"/>
      <c r="X17" s="16">
        <f>SUM(V17*10)</f>
        <v>10</v>
      </c>
      <c r="Y17" s="204"/>
      <c r="Z17" s="205"/>
      <c r="AA17" s="16">
        <f>SUM(Y17*10)</f>
        <v>0</v>
      </c>
      <c r="AB17" s="16"/>
      <c r="AC17" s="17">
        <f>SUM(AB17*10)</f>
        <v>0</v>
      </c>
      <c r="AD17" s="18"/>
      <c r="AE17" s="19">
        <f>IF(AD17="A1",30,IF(AD17="A2",20,""))</f>
      </c>
      <c r="AF17" s="16"/>
      <c r="AG17" s="19">
        <f>IF(AF17="A1",30,IF(AF17="A2",20,""))</f>
      </c>
      <c r="AH17" s="16"/>
      <c r="AI17" s="19">
        <f>IF(AH17="A1",30,IF(AH17="A2",20,""))</f>
      </c>
      <c r="AJ17" s="16"/>
      <c r="AK17" s="110">
        <f>IF(AJ17="A1",30,IF(AJ17="A2",20,""))</f>
      </c>
      <c r="AL17" s="286">
        <v>1</v>
      </c>
      <c r="AM17" s="287"/>
      <c r="AN17" s="16">
        <f>SUM(AL17*10)</f>
        <v>10</v>
      </c>
      <c r="AO17" s="288"/>
      <c r="AP17" s="287"/>
      <c r="AQ17" s="16">
        <f>SUM(AO17*10)</f>
        <v>0</v>
      </c>
      <c r="AR17" s="19">
        <v>1</v>
      </c>
      <c r="AS17" s="16">
        <f>SUM(AR17*10)</f>
        <v>10</v>
      </c>
      <c r="AT17" s="19"/>
      <c r="AU17" s="16">
        <f>SUM(AT17*10)</f>
        <v>0</v>
      </c>
      <c r="AV17" s="22">
        <f t="shared" si="0"/>
        <v>45</v>
      </c>
      <c r="AW17" s="209">
        <f>SUM(AV17,AV18)</f>
        <v>101</v>
      </c>
      <c r="AX17" s="277" t="str">
        <f ca="1">IF(CELL("contenuto",$A17)="","",CELL("contenuto",$A17))</f>
        <v>RITMICA GIMNASIA</v>
      </c>
      <c r="AY17" s="76" t="s">
        <v>52</v>
      </c>
      <c r="AZ17" s="18"/>
      <c r="BA17" s="16">
        <v>1</v>
      </c>
      <c r="BB17" s="16">
        <f>SUM(AZ17:BA17)</f>
        <v>1</v>
      </c>
      <c r="BC17" s="16"/>
      <c r="BD17" s="16">
        <v>1</v>
      </c>
      <c r="BE17" s="16">
        <f>SUM(BC17:BD17)</f>
        <v>1</v>
      </c>
      <c r="BF17" s="29">
        <v>5</v>
      </c>
      <c r="BG17" s="77"/>
      <c r="BH17" s="30">
        <v>6</v>
      </c>
      <c r="BI17" s="16">
        <f>SUM(BF17*2+BH17*2)</f>
        <v>22</v>
      </c>
      <c r="BJ17" s="16">
        <v>5</v>
      </c>
      <c r="BK17" s="77"/>
      <c r="BL17" s="16">
        <v>6</v>
      </c>
      <c r="BM17" s="16">
        <f>SUM(BJ17*2+BL17*2)</f>
        <v>22</v>
      </c>
      <c r="BN17" s="16"/>
      <c r="BO17" s="77"/>
      <c r="BP17" s="16"/>
      <c r="BQ17" s="16">
        <f>SUM(BN17*2+BP17*2)</f>
        <v>0</v>
      </c>
      <c r="BR17" s="16"/>
      <c r="BS17" s="77"/>
      <c r="BT17" s="16"/>
      <c r="BU17" s="17">
        <f>SUM(BR17*2+BT17*2)</f>
        <v>0</v>
      </c>
      <c r="BV17" s="22">
        <f t="shared" si="2"/>
        <v>46</v>
      </c>
      <c r="BW17" s="195">
        <f>SUM(BV17,BV18)</f>
        <v>46</v>
      </c>
      <c r="BX17" s="282">
        <f>SUM(AW17,BW17)</f>
        <v>147</v>
      </c>
      <c r="BY17" s="277" t="str">
        <f ca="1">IF(CELL("contenuto",$A17)="","",CELL("contenuto",$A17))</f>
        <v>RITMICA GIMNASIA</v>
      </c>
      <c r="BZ17" s="76" t="s">
        <v>52</v>
      </c>
      <c r="CA17" s="25"/>
      <c r="CB17" s="19">
        <f>SUM(CA17*25)</f>
        <v>0</v>
      </c>
      <c r="CC17" s="19"/>
      <c r="CD17" s="26">
        <f>SUM(CC17*6)</f>
        <v>0</v>
      </c>
      <c r="CE17" s="25"/>
      <c r="CF17" s="19">
        <v>2</v>
      </c>
      <c r="CG17" s="19"/>
      <c r="CH17" s="19">
        <v>2</v>
      </c>
      <c r="CI17" s="19"/>
      <c r="CJ17" s="109">
        <f>SUM(CE17*3+CF17*6+CG17*10+CH17*15+CI17*20)</f>
        <v>42</v>
      </c>
      <c r="CK17" s="19"/>
      <c r="CL17" s="19"/>
      <c r="CM17" s="19"/>
      <c r="CN17" s="19"/>
      <c r="CO17" s="19"/>
      <c r="CP17" s="109">
        <f>SUM(CK17*3+CL17*6+CM17*10+CN17*15+CO17*20)</f>
        <v>0</v>
      </c>
      <c r="CQ17" s="19"/>
      <c r="CR17" s="19"/>
      <c r="CS17" s="19"/>
      <c r="CT17" s="19"/>
      <c r="CU17" s="19"/>
      <c r="CV17" s="109">
        <f>SUM(CQ17*3+CR17*6+CS17*10+CT17*15+CU17*20)</f>
        <v>0</v>
      </c>
      <c r="CW17" s="18"/>
      <c r="CX17" s="16"/>
      <c r="CY17" s="16"/>
      <c r="CZ17" s="16"/>
      <c r="DA17" s="16"/>
      <c r="DB17" s="16"/>
      <c r="DC17" s="16"/>
      <c r="DD17" s="17"/>
      <c r="DE17" s="27">
        <f t="shared" si="1"/>
        <v>42</v>
      </c>
      <c r="DF17" s="195">
        <f>SUM(DE17,DE18)</f>
        <v>42</v>
      </c>
      <c r="DG17" s="199">
        <f>SUM(DF17)</f>
        <v>42</v>
      </c>
      <c r="DH17" s="277" t="str">
        <f ca="1">IF(CELL("contenuto",$A17)="","",CELL("contenuto",$A17))</f>
        <v>RITMICA GIMNASIA</v>
      </c>
      <c r="DI17" s="278">
        <f>SUM(BX17,DG17)</f>
        <v>189</v>
      </c>
    </row>
    <row r="18" spans="1:113" ht="16.5" customHeight="1">
      <c r="A18" s="285"/>
      <c r="B18" s="76" t="s">
        <v>53</v>
      </c>
      <c r="C18" s="18">
        <v>6</v>
      </c>
      <c r="D18" s="16"/>
      <c r="E18" s="16"/>
      <c r="F18" s="16"/>
      <c r="G18" s="16"/>
      <c r="H18" s="19">
        <f>IF(C18=0,0,IF(C18&gt;15,1,32-C18*2))+IF(D18=0,0,IF(D18&gt;15,1,32-D18*2))+IF(E18=0,0,IF(E18&gt;15,1,32-E18*2))+IF(F18=0,0,IF(F18&gt;15,1,32-F18*2))+IF(G18=0,0,IF(G18&gt;15,1,32-G18*2))</f>
        <v>20</v>
      </c>
      <c r="I18" s="16">
        <v>6</v>
      </c>
      <c r="J18" s="16"/>
      <c r="K18" s="16"/>
      <c r="L18" s="16"/>
      <c r="M18" s="16"/>
      <c r="N18" s="19">
        <f>IF(I18=0,0,IF(I18&gt;15,1,32-I18*2))+IF(J18=0,0,IF(J18&gt;15,1,32-J18*2))+IF(K18=0,0,IF(K18&gt;15,1,32-K18*2))+IF(L18=0,0,IF(L18&gt;15,1,32-L18*2))+IF(M18=0,0,IF(M18&gt;15,1,32-M18*2))</f>
        <v>20</v>
      </c>
      <c r="O18" s="16">
        <v>33</v>
      </c>
      <c r="P18" s="16"/>
      <c r="Q18" s="16"/>
      <c r="R18" s="19">
        <f>IF(O18=0,0,IF(O18&gt;15,1,32-O18*2))+IF(P18=0,0,IF(P18&gt;15,1,32-P18*2))+IF(Q18=0,0,IF(Q18&gt;15,1,32-Q18*2))</f>
        <v>1</v>
      </c>
      <c r="S18" s="16"/>
      <c r="T18" s="16"/>
      <c r="U18" s="26">
        <f>IF(S18=0,0,IF(S18&gt;15,1,32-S18*2))+IF(T18=0,0,IF(T18&gt;15,1,32-T18*2))</f>
        <v>0</v>
      </c>
      <c r="V18" s="18">
        <v>5</v>
      </c>
      <c r="W18" s="16"/>
      <c r="X18" s="19">
        <f>IF(V18=0,0,IF(V18&gt;5,1,18-V18*3))+IF(W18=0,0,IF(W18&gt;5,1,18-W18*3))</f>
        <v>3</v>
      </c>
      <c r="Y18" s="16"/>
      <c r="Z18" s="16"/>
      <c r="AA18" s="19">
        <f>IF(Y18=0,0,IF(Y18&gt;5,1,18-Y18*3))+IF(Z18=0,0,IF(Z18&gt;5,1,18-Z18*3))</f>
        <v>0</v>
      </c>
      <c r="AB18" s="16"/>
      <c r="AC18" s="26">
        <f>IF(AB18=0,0,IF(AB18&gt;5,1,18-AB18*3))</f>
        <v>0</v>
      </c>
      <c r="AD18" s="18"/>
      <c r="AE18" s="19">
        <f>IF(AD18=0,0,IF(AD18&gt;10,1,IF(AD17="A1",33-AD18*3,22-AD18*2)))</f>
        <v>0</v>
      </c>
      <c r="AF18" s="16"/>
      <c r="AG18" s="19">
        <f>IF(AF18=0,0,IF(AF18&gt;10,1,IF(AF17="A1",33-AF18*3,22-AF18*2)))</f>
        <v>0</v>
      </c>
      <c r="AH18" s="16"/>
      <c r="AI18" s="19">
        <f>IF(AH18=0,0,IF(AH18&gt;10,1,IF(AH17="A1",33-AH18*3,22-AH18*2)))</f>
        <v>0</v>
      </c>
      <c r="AJ18" s="16"/>
      <c r="AK18" s="110">
        <f>IF(AJ18=0,0,IF(AJ18&gt;10,1,IF(AJ17="A1",33-AJ18*3,22-AJ18*2)))</f>
        <v>0</v>
      </c>
      <c r="AL18" s="25">
        <v>4</v>
      </c>
      <c r="AM18" s="19"/>
      <c r="AN18" s="19">
        <f>IF(AL18=0,0,IF(AL18&gt;5,1,23-AL18*3))+IF(AM18=0,0,IF(AM18&gt;5,1,23-AM18*3))</f>
        <v>11</v>
      </c>
      <c r="AO18" s="19"/>
      <c r="AP18" s="19"/>
      <c r="AQ18" s="19">
        <f>IF(AO18=0,0,IF(AO18&gt;5,1,23-AO18*3))+IF(AP18=0,0,IF(AP18&gt;5,1,23-AP18*3))</f>
        <v>0</v>
      </c>
      <c r="AR18" s="19">
        <v>37</v>
      </c>
      <c r="AS18" s="19">
        <f>IF(AR18=0,0,IF(AR18&gt;5,1,23-AR18*3))</f>
        <v>1</v>
      </c>
      <c r="AT18" s="19"/>
      <c r="AU18" s="19">
        <f>IF(AT18=0,0,IF(AT18&gt;5,1,23-AT18*3))</f>
        <v>0</v>
      </c>
      <c r="AV18" s="22">
        <f t="shared" si="0"/>
        <v>56</v>
      </c>
      <c r="AW18" s="209"/>
      <c r="AX18" s="276"/>
      <c r="AY18" s="76" t="s">
        <v>53</v>
      </c>
      <c r="AZ18" s="18"/>
      <c r="BA18" s="16"/>
      <c r="BB18" s="19">
        <f>IF(AZ18=0,0,IF(AZ18&gt;5,AZ18,6-AZ18*1))+IF(BA18=0,0,IF(BA18&gt;5,BA18,6-BA18*1))</f>
        <v>0</v>
      </c>
      <c r="BC18" s="19"/>
      <c r="BD18" s="19"/>
      <c r="BE18" s="19">
        <f>IF(BC18=0,0,IF(BC18&gt;5,BC18,6-BC18*1))+IF(BD18=0,0,IF(BD18&gt;5,BD18,6-BD18*1))</f>
        <v>0</v>
      </c>
      <c r="BF18" s="29"/>
      <c r="BG18" s="30"/>
      <c r="BH18" s="30"/>
      <c r="BI18" s="16">
        <f>SUM(BF18*5+BG18*3+BH18*1)</f>
        <v>0</v>
      </c>
      <c r="BJ18" s="16"/>
      <c r="BK18" s="30"/>
      <c r="BL18" s="16"/>
      <c r="BM18" s="16">
        <f>SUM(BJ18*5+BK18*3+BL18*1)</f>
        <v>0</v>
      </c>
      <c r="BN18" s="16"/>
      <c r="BO18" s="30"/>
      <c r="BP18" s="16"/>
      <c r="BQ18" s="16">
        <f>SUM(BN18*5+BO18*3+BP18*1)</f>
        <v>0</v>
      </c>
      <c r="BR18" s="16"/>
      <c r="BS18" s="30"/>
      <c r="BT18" s="16"/>
      <c r="BU18" s="17">
        <f>SUM(BR18*5+BS18*3+BT18*1)</f>
        <v>0</v>
      </c>
      <c r="BV18" s="22">
        <f t="shared" si="2"/>
        <v>0</v>
      </c>
      <c r="BW18" s="195"/>
      <c r="BX18" s="289"/>
      <c r="BY18" s="276"/>
      <c r="BZ18" s="76" t="s">
        <v>53</v>
      </c>
      <c r="CA18" s="25"/>
      <c r="CB18" s="19">
        <f>IF(CA18=0,0,IF(CA18&gt;10,1,44-CA18*4))</f>
        <v>0</v>
      </c>
      <c r="CC18" s="19"/>
      <c r="CD18" s="26">
        <f>IF(CC18=0,0,IF(CC18=6,1,IF(CC18&gt;6,CC18,12-CC18*2)))</f>
        <v>0</v>
      </c>
      <c r="CE18" s="25"/>
      <c r="CF18" s="19"/>
      <c r="CG18" s="19"/>
      <c r="CH18" s="19"/>
      <c r="CI18" s="19"/>
      <c r="CJ18" s="109">
        <f>IF(CE18=0,0,IF(CE18&gt;5,CE18,6-CE18*1))+IF(CF18=0,0,IF(CF18&gt;5,CF18,12-CF18*2))+IF(CG18=0,0,IF(CG18&gt;5,CG18,18-CG18*3))+IF(CH18=0,0,IF(CH18&gt;5,CH18,18-CH18*3))+IF(CI18=0,0,IF(CI18&gt;5,CI18,24-CI18*4))</f>
        <v>0</v>
      </c>
      <c r="CK18" s="19"/>
      <c r="CL18" s="19"/>
      <c r="CM18" s="19"/>
      <c r="CN18" s="19"/>
      <c r="CO18" s="19"/>
      <c r="CP18" s="109">
        <f>IF(CK18=0,0,IF(CK18&gt;5,CK18,6-CK18*1))+IF(CL18=0,0,IF(CL18&gt;5,CL18,12-CL18*2))+IF(CM18=0,0,IF(CM18&gt;5,CM18,18-CM18*3))+IF(CN18=0,0,IF(CN18&gt;5,CN18,18-CN18*3))+IF(CO18=0,0,IF(CO18&gt;5,CO18,24-CO18*4))</f>
        <v>0</v>
      </c>
      <c r="CQ18" s="19"/>
      <c r="CR18" s="19"/>
      <c r="CS18" s="19"/>
      <c r="CT18" s="19"/>
      <c r="CU18" s="19"/>
      <c r="CV18" s="109">
        <f>IF(CQ18=0,0,IF(CQ18&gt;5,CQ18,6-CQ18*1))+IF(CR18=0,0,IF(CR18&gt;5,CR18,12-CR18*2))+IF(CS18=0,0,IF(CS18&gt;5,CS18,18-CS18*3))+IF(CT18=0,0,IF(CT18&gt;5,CT18,18-CT18*3))+IF(CU18=0,0,IF(CU18&gt;5,CU18,24-CU18*4))</f>
        <v>0</v>
      </c>
      <c r="CW18" s="18"/>
      <c r="CX18" s="16"/>
      <c r="CY18" s="16"/>
      <c r="CZ18" s="16"/>
      <c r="DA18" s="16"/>
      <c r="DB18" s="16"/>
      <c r="DC18" s="16"/>
      <c r="DD18" s="17"/>
      <c r="DE18" s="27">
        <f t="shared" si="1"/>
        <v>0</v>
      </c>
      <c r="DF18" s="195"/>
      <c r="DG18" s="200"/>
      <c r="DH18" s="276"/>
      <c r="DI18" s="278"/>
    </row>
    <row r="19" spans="1:113" ht="16.5" customHeight="1">
      <c r="A19" s="284" t="s">
        <v>133</v>
      </c>
      <c r="B19" s="76" t="s">
        <v>51</v>
      </c>
      <c r="C19" s="166">
        <v>1</v>
      </c>
      <c r="D19" s="165"/>
      <c r="E19" s="165"/>
      <c r="F19" s="165"/>
      <c r="G19" s="165"/>
      <c r="H19" s="16">
        <f>SUM(C19*5)</f>
        <v>5</v>
      </c>
      <c r="I19" s="165">
        <v>1</v>
      </c>
      <c r="J19" s="165"/>
      <c r="K19" s="165"/>
      <c r="L19" s="165"/>
      <c r="M19" s="165"/>
      <c r="N19" s="16">
        <f>SUM(I19*5)</f>
        <v>5</v>
      </c>
      <c r="O19" s="165"/>
      <c r="P19" s="165"/>
      <c r="Q19" s="165"/>
      <c r="R19" s="16">
        <f>SUM(O19*5)</f>
        <v>0</v>
      </c>
      <c r="S19" s="165"/>
      <c r="T19" s="165"/>
      <c r="U19" s="17">
        <f>SUM(S19*5)</f>
        <v>0</v>
      </c>
      <c r="V19" s="166"/>
      <c r="W19" s="165"/>
      <c r="X19" s="16">
        <f>SUM(V19*10)</f>
        <v>0</v>
      </c>
      <c r="Y19" s="204"/>
      <c r="Z19" s="205"/>
      <c r="AA19" s="16">
        <f>SUM(Y19*10)</f>
        <v>0</v>
      </c>
      <c r="AB19" s="16"/>
      <c r="AC19" s="17">
        <f>SUM(AB19*10)</f>
        <v>0</v>
      </c>
      <c r="AD19" s="18"/>
      <c r="AE19" s="19">
        <f>IF(AD19="A1",30,IF(AD19="A2",20,""))</f>
      </c>
      <c r="AF19" s="16"/>
      <c r="AG19" s="19">
        <f>IF(AF19="A1",30,IF(AF19="A2",20,""))</f>
      </c>
      <c r="AH19" s="16"/>
      <c r="AI19" s="19">
        <f>IF(AH19="A1",30,IF(AH19="A2",20,""))</f>
      </c>
      <c r="AJ19" s="16"/>
      <c r="AK19" s="110">
        <f>IF(AJ19="A1",30,IF(AJ19="A2",20,""))</f>
      </c>
      <c r="AL19" s="286">
        <v>1</v>
      </c>
      <c r="AM19" s="287"/>
      <c r="AN19" s="16">
        <f>SUM(AL19*10)</f>
        <v>10</v>
      </c>
      <c r="AO19" s="288"/>
      <c r="AP19" s="287"/>
      <c r="AQ19" s="16">
        <f>SUM(AO19*10)</f>
        <v>0</v>
      </c>
      <c r="AR19" s="19"/>
      <c r="AS19" s="16">
        <f>SUM(AR19*10)</f>
        <v>0</v>
      </c>
      <c r="AT19" s="19"/>
      <c r="AU19" s="16">
        <f>SUM(AT19*10)</f>
        <v>0</v>
      </c>
      <c r="AV19" s="22">
        <f t="shared" si="0"/>
        <v>20</v>
      </c>
      <c r="AW19" s="209">
        <f>SUM(AV19,AV20)</f>
        <v>30</v>
      </c>
      <c r="AX19" s="277" t="str">
        <f ca="1">IF(CELL("contenuto",$A19)="","",CELL("contenuto",$A19))</f>
        <v>GINNASTICA TEOLO</v>
      </c>
      <c r="AY19" s="76" t="s">
        <v>52</v>
      </c>
      <c r="AZ19" s="18"/>
      <c r="BA19" s="16"/>
      <c r="BB19" s="16">
        <f>SUM(AZ19:BA19)</f>
        <v>0</v>
      </c>
      <c r="BC19" s="16"/>
      <c r="BD19" s="16"/>
      <c r="BE19" s="16">
        <f>SUM(BC19:BD19)</f>
        <v>0</v>
      </c>
      <c r="BF19" s="29">
        <v>4</v>
      </c>
      <c r="BG19" s="77"/>
      <c r="BH19" s="30">
        <v>5</v>
      </c>
      <c r="BI19" s="16">
        <f>SUM(BF19*2+BH19*2)</f>
        <v>18</v>
      </c>
      <c r="BJ19" s="16">
        <v>4</v>
      </c>
      <c r="BK19" s="77"/>
      <c r="BL19" s="16">
        <v>5</v>
      </c>
      <c r="BM19" s="16">
        <f>SUM(BJ19*2+BL19*2)</f>
        <v>18</v>
      </c>
      <c r="BN19" s="16"/>
      <c r="BO19" s="77"/>
      <c r="BP19" s="16"/>
      <c r="BQ19" s="16">
        <f>SUM(BN19*2+BP19*2)</f>
        <v>0</v>
      </c>
      <c r="BR19" s="16"/>
      <c r="BS19" s="77"/>
      <c r="BT19" s="16"/>
      <c r="BU19" s="17">
        <f>SUM(BR19*2+BT19*2)</f>
        <v>0</v>
      </c>
      <c r="BV19" s="22">
        <f t="shared" si="2"/>
        <v>36</v>
      </c>
      <c r="BW19" s="195">
        <f>SUM(BV19,BV20)</f>
        <v>36</v>
      </c>
      <c r="BX19" s="282">
        <f>SUM(AW19,BW19)</f>
        <v>66</v>
      </c>
      <c r="BY19" s="277" t="str">
        <f ca="1">IF(CELL("contenuto",$A19)="","",CELL("contenuto",$A19))</f>
        <v>GINNASTICA TEOLO</v>
      </c>
      <c r="BZ19" s="76" t="s">
        <v>52</v>
      </c>
      <c r="CA19" s="25"/>
      <c r="CB19" s="19">
        <f>SUM(CA19*25)</f>
        <v>0</v>
      </c>
      <c r="CC19" s="19"/>
      <c r="CD19" s="26">
        <f>SUM(CC19*6)</f>
        <v>0</v>
      </c>
      <c r="CE19" s="25"/>
      <c r="CF19" s="19"/>
      <c r="CG19" s="19"/>
      <c r="CH19" s="19"/>
      <c r="CI19" s="19"/>
      <c r="CJ19" s="109">
        <f>SUM(CE19*3+CF19*6+CG19*10+CH19*15+CI19*20)</f>
        <v>0</v>
      </c>
      <c r="CK19" s="19"/>
      <c r="CL19" s="19"/>
      <c r="CM19" s="19"/>
      <c r="CN19" s="19"/>
      <c r="CO19" s="19"/>
      <c r="CP19" s="109">
        <f>SUM(CK19*3+CL19*6+CM19*10+CN19*15+CO19*20)</f>
        <v>0</v>
      </c>
      <c r="CQ19" s="19"/>
      <c r="CR19" s="19"/>
      <c r="CS19" s="19"/>
      <c r="CT19" s="19"/>
      <c r="CU19" s="19"/>
      <c r="CV19" s="109">
        <f>SUM(CQ19*3+CR19*6+CS19*10+CT19*15+CU19*20)</f>
        <v>0</v>
      </c>
      <c r="CW19" s="18"/>
      <c r="CX19" s="16"/>
      <c r="CY19" s="16"/>
      <c r="CZ19" s="16"/>
      <c r="DA19" s="16"/>
      <c r="DB19" s="16"/>
      <c r="DC19" s="16"/>
      <c r="DD19" s="17"/>
      <c r="DE19" s="27">
        <f t="shared" si="1"/>
        <v>0</v>
      </c>
      <c r="DF19" s="195">
        <f>SUM(DE19,DE20)</f>
        <v>0</v>
      </c>
      <c r="DG19" s="199">
        <f>SUM(DF19)</f>
        <v>0</v>
      </c>
      <c r="DH19" s="277" t="str">
        <f ca="1">IF(CELL("contenuto",$A19)="","",CELL("contenuto",$A19))</f>
        <v>GINNASTICA TEOLO</v>
      </c>
      <c r="DI19" s="278">
        <f>SUM(BX19,DG19)</f>
        <v>66</v>
      </c>
    </row>
    <row r="20" spans="1:113" ht="16.5" customHeight="1">
      <c r="A20" s="285"/>
      <c r="B20" s="76" t="s">
        <v>53</v>
      </c>
      <c r="C20" s="18">
        <v>12</v>
      </c>
      <c r="D20" s="16"/>
      <c r="E20" s="16"/>
      <c r="F20" s="16"/>
      <c r="G20" s="16"/>
      <c r="H20" s="19">
        <f>IF(C20=0,0,IF(C20&gt;15,1,32-C20*2))+IF(D20=0,0,IF(D20&gt;15,1,32-D20*2))+IF(E20=0,0,IF(E20&gt;15,1,32-E20*2))+IF(F20=0,0,IF(F20&gt;15,1,32-F20*2))+IF(G20=0,0,IF(G20&gt;15,1,32-G20*2))</f>
        <v>8</v>
      </c>
      <c r="I20" s="28">
        <v>16</v>
      </c>
      <c r="J20" s="28"/>
      <c r="K20" s="28"/>
      <c r="L20" s="28"/>
      <c r="M20" s="28"/>
      <c r="N20" s="19">
        <f>IF(I20=0,0,IF(I20&gt;15,1,32-I20*2))+IF(J20=0,0,IF(J20&gt;15,1,32-J20*2))+IF(K20=0,0,IF(K20&gt;15,1,32-K20*2))+IF(L20=0,0,IF(L20&gt;15,1,32-L20*2))+IF(M20=0,0,IF(M20&gt;15,1,32-M20*2))</f>
        <v>1</v>
      </c>
      <c r="O20" s="28"/>
      <c r="P20" s="28"/>
      <c r="Q20" s="81"/>
      <c r="R20" s="19">
        <f>IF(O20=0,0,IF(O20&gt;15,1,32-O20*2))+IF(P20=0,0,IF(P20&gt;15,1,32-P20*2))+IF(Q20=0,0,IF(Q20&gt;15,1,32-Q20*2))</f>
        <v>0</v>
      </c>
      <c r="S20" s="16"/>
      <c r="T20" s="16"/>
      <c r="U20" s="26">
        <f>IF(S20=0,0,IF(S20&gt;15,1,32-S20*2))+IF(T20=0,0,IF(T20&gt;15,1,32-T20*2))</f>
        <v>0</v>
      </c>
      <c r="V20" s="18"/>
      <c r="W20" s="16"/>
      <c r="X20" s="19">
        <f>IF(V20=0,0,IF(V20&gt;5,1,18-V20*3))+IF(W20=0,0,IF(W20&gt;5,1,18-W20*3))</f>
        <v>0</v>
      </c>
      <c r="Y20" s="16"/>
      <c r="Z20" s="16"/>
      <c r="AA20" s="19">
        <f>IF(Y20=0,0,IF(Y20&gt;5,1,18-Y20*3))+IF(Z20=0,0,IF(Z20&gt;5,1,18-Z20*3))</f>
        <v>0</v>
      </c>
      <c r="AB20" s="16"/>
      <c r="AC20" s="26">
        <f>IF(AB20=0,0,IF(AB20&gt;5,1,18-AB20*3))</f>
        <v>0</v>
      </c>
      <c r="AD20" s="18"/>
      <c r="AE20" s="19">
        <f>IF(AD20=0,0,IF(AD20&gt;10,1,IF(AD19="A1",33-AD20*3,22-AD20*2)))</f>
        <v>0</v>
      </c>
      <c r="AF20" s="16"/>
      <c r="AG20" s="19">
        <f>IF(AF20=0,0,IF(AF20&gt;10,1,IF(AF19="A1",33-AF20*3,22-AF20*2)))</f>
        <v>0</v>
      </c>
      <c r="AH20" s="16"/>
      <c r="AI20" s="19">
        <f>IF(AH20=0,0,IF(AH20&gt;10,1,IF(AH19="A1",33-AH20*3,22-AH20*2)))</f>
        <v>0</v>
      </c>
      <c r="AJ20" s="16"/>
      <c r="AK20" s="110">
        <f>IF(AJ20=0,0,IF(AJ20&gt;10,1,IF(AJ19="A1",33-AJ20*3,22-AJ20*2)))</f>
        <v>0</v>
      </c>
      <c r="AL20" s="25">
        <v>9</v>
      </c>
      <c r="AM20" s="19"/>
      <c r="AN20" s="19">
        <f>IF(AL20=0,0,IF(AL20&gt;5,1,23-AL20*3))+IF(AM20=0,0,IF(AM20&gt;5,1,23-AM20*3))</f>
        <v>1</v>
      </c>
      <c r="AO20" s="19"/>
      <c r="AP20" s="19"/>
      <c r="AQ20" s="19">
        <f>IF(AO20=0,0,IF(AO20&gt;5,1,23-AO20*3))+IF(AP20=0,0,IF(AP20&gt;5,1,23-AP20*3))</f>
        <v>0</v>
      </c>
      <c r="AR20" s="19"/>
      <c r="AS20" s="19">
        <f>IF(AR20=0,0,IF(AR20&gt;5,1,23-AR20*3))</f>
        <v>0</v>
      </c>
      <c r="AT20" s="19"/>
      <c r="AU20" s="19">
        <f>IF(AT20=0,0,IF(AT20&gt;5,1,23-AT20*3))</f>
        <v>0</v>
      </c>
      <c r="AV20" s="22">
        <f t="shared" si="0"/>
        <v>10</v>
      </c>
      <c r="AW20" s="209"/>
      <c r="AX20" s="276"/>
      <c r="AY20" s="76" t="s">
        <v>53</v>
      </c>
      <c r="AZ20" s="18"/>
      <c r="BA20" s="16"/>
      <c r="BB20" s="19">
        <f>IF(AZ20=0,0,IF(AZ20&gt;5,AZ20,6-AZ20*1))+IF(BA20=0,0,IF(BA20&gt;5,BA20,6-BA20*1))</f>
        <v>0</v>
      </c>
      <c r="BC20" s="19"/>
      <c r="BD20" s="19"/>
      <c r="BE20" s="19">
        <f>IF(BC20=0,0,IF(BC20&gt;5,BC20,6-BC20*1))+IF(BD20=0,0,IF(BD20&gt;5,BD20,6-BD20*1))</f>
        <v>0</v>
      </c>
      <c r="BF20" s="29"/>
      <c r="BG20" s="30"/>
      <c r="BH20" s="30"/>
      <c r="BI20" s="16">
        <f>SUM(BF20*5+BG20*3+BH20*1)</f>
        <v>0</v>
      </c>
      <c r="BJ20" s="16"/>
      <c r="BK20" s="30"/>
      <c r="BL20" s="16"/>
      <c r="BM20" s="16">
        <f>SUM(BJ20*5+BK20*3+BL20*1)</f>
        <v>0</v>
      </c>
      <c r="BN20" s="16"/>
      <c r="BO20" s="30"/>
      <c r="BP20" s="16"/>
      <c r="BQ20" s="16">
        <f>SUM(BN20*5+BO20*3+BP20*1)</f>
        <v>0</v>
      </c>
      <c r="BR20" s="16"/>
      <c r="BS20" s="30"/>
      <c r="BT20" s="16"/>
      <c r="BU20" s="17">
        <f>SUM(BR20*5+BS20*3+BT20*1)</f>
        <v>0</v>
      </c>
      <c r="BV20" s="22">
        <f t="shared" si="2"/>
        <v>0</v>
      </c>
      <c r="BW20" s="195"/>
      <c r="BX20" s="289"/>
      <c r="BY20" s="276"/>
      <c r="BZ20" s="76" t="s">
        <v>53</v>
      </c>
      <c r="CA20" s="25"/>
      <c r="CB20" s="19">
        <f>IF(CA20=0,0,IF(CA20&gt;10,1,44-CA20*4))</f>
        <v>0</v>
      </c>
      <c r="CC20" s="19"/>
      <c r="CD20" s="26">
        <f>IF(CC20=0,0,IF(CC20=6,1,IF(CC20&gt;6,CC20,12-CC20*2)))</f>
        <v>0</v>
      </c>
      <c r="CE20" s="25"/>
      <c r="CF20" s="19"/>
      <c r="CG20" s="19"/>
      <c r="CH20" s="19"/>
      <c r="CI20" s="19"/>
      <c r="CJ20" s="109">
        <f>IF(CE20=0,0,IF(CE20&gt;5,CE20,6-CE20*1))+IF(CF20=0,0,IF(CF20&gt;5,CF20,12-CF20*2))+IF(CG20=0,0,IF(CG20&gt;5,CG20,18-CG20*3))+IF(CH20=0,0,IF(CH20&gt;5,CH20,18-CH20*3))+IF(CI20=0,0,IF(CI20&gt;5,CI20,24-CI20*4))</f>
        <v>0</v>
      </c>
      <c r="CK20" s="19"/>
      <c r="CL20" s="19"/>
      <c r="CM20" s="19"/>
      <c r="CN20" s="19"/>
      <c r="CO20" s="19"/>
      <c r="CP20" s="109">
        <f>IF(CK20=0,0,IF(CK20&gt;5,CK20,6-CK20*1))+IF(CL20=0,0,IF(CL20&gt;5,CL20,12-CL20*2))+IF(CM20=0,0,IF(CM20&gt;5,CM20,18-CM20*3))+IF(CN20=0,0,IF(CN20&gt;5,CN20,18-CN20*3))+IF(CO20=0,0,IF(CO20&gt;5,CO20,24-CO20*4))</f>
        <v>0</v>
      </c>
      <c r="CQ20" s="19"/>
      <c r="CR20" s="19"/>
      <c r="CS20" s="19"/>
      <c r="CT20" s="19"/>
      <c r="CU20" s="19"/>
      <c r="CV20" s="109">
        <f>IF(CQ20=0,0,IF(CQ20&gt;5,CQ20,6-CQ20*1))+IF(CR20=0,0,IF(CR20&gt;5,CR20,12-CR20*2))+IF(CS20=0,0,IF(CS20&gt;5,CS20,18-CS20*3))+IF(CT20=0,0,IF(CT20&gt;5,CT20,18-CT20*3))+IF(CU20=0,0,IF(CU20&gt;5,CU20,24-CU20*4))</f>
        <v>0</v>
      </c>
      <c r="CW20" s="18"/>
      <c r="CX20" s="16"/>
      <c r="CY20" s="16"/>
      <c r="CZ20" s="16"/>
      <c r="DA20" s="16"/>
      <c r="DB20" s="16"/>
      <c r="DC20" s="16"/>
      <c r="DD20" s="17"/>
      <c r="DE20" s="27">
        <f t="shared" si="1"/>
        <v>0</v>
      </c>
      <c r="DF20" s="195"/>
      <c r="DG20" s="200"/>
      <c r="DH20" s="276"/>
      <c r="DI20" s="278"/>
    </row>
    <row r="21" spans="1:113" ht="16.5" customHeight="1">
      <c r="A21" s="284" t="s">
        <v>134</v>
      </c>
      <c r="B21" s="76" t="s">
        <v>51</v>
      </c>
      <c r="C21" s="166"/>
      <c r="D21" s="165"/>
      <c r="E21" s="165"/>
      <c r="F21" s="165"/>
      <c r="G21" s="165"/>
      <c r="H21" s="16">
        <f>SUM(C21*5)</f>
        <v>0</v>
      </c>
      <c r="I21" s="165">
        <v>1</v>
      </c>
      <c r="J21" s="165"/>
      <c r="K21" s="165"/>
      <c r="L21" s="165"/>
      <c r="M21" s="165"/>
      <c r="N21" s="16">
        <f>SUM(I21*5)</f>
        <v>5</v>
      </c>
      <c r="O21" s="165">
        <v>1</v>
      </c>
      <c r="P21" s="165"/>
      <c r="Q21" s="165"/>
      <c r="R21" s="16">
        <f>SUM(O21*5)</f>
        <v>5</v>
      </c>
      <c r="S21" s="165"/>
      <c r="T21" s="165"/>
      <c r="U21" s="17">
        <f>SUM(S21*5)</f>
        <v>0</v>
      </c>
      <c r="V21" s="166"/>
      <c r="W21" s="165"/>
      <c r="X21" s="16">
        <f>SUM(V21*10)</f>
        <v>0</v>
      </c>
      <c r="Y21" s="204"/>
      <c r="Z21" s="205"/>
      <c r="AA21" s="16">
        <f>SUM(Y21*10)</f>
        <v>0</v>
      </c>
      <c r="AB21" s="16"/>
      <c r="AC21" s="17">
        <f>SUM(AB21*10)</f>
        <v>0</v>
      </c>
      <c r="AD21" s="18"/>
      <c r="AE21" s="19">
        <f>IF(AD21="A1",30,IF(AD21="A2",20,""))</f>
      </c>
      <c r="AF21" s="16"/>
      <c r="AG21" s="19">
        <f>IF(AF21="A1",30,IF(AF21="A2",20,""))</f>
      </c>
      <c r="AH21" s="16"/>
      <c r="AI21" s="19">
        <f>IF(AH21="A1",30,IF(AH21="A2",20,""))</f>
      </c>
      <c r="AJ21" s="16"/>
      <c r="AK21" s="110">
        <f>IF(AJ21="A1",30,IF(AJ21="A2",20,""))</f>
      </c>
      <c r="AL21" s="286"/>
      <c r="AM21" s="287"/>
      <c r="AN21" s="16">
        <f>SUM(AL21*10)</f>
        <v>0</v>
      </c>
      <c r="AO21" s="288"/>
      <c r="AP21" s="287"/>
      <c r="AQ21" s="16">
        <f>SUM(AO21*10)</f>
        <v>0</v>
      </c>
      <c r="AR21" s="19"/>
      <c r="AS21" s="16">
        <f>SUM(AR21*10)</f>
        <v>0</v>
      </c>
      <c r="AT21" s="19"/>
      <c r="AU21" s="16">
        <f>SUM(AT21*10)</f>
        <v>0</v>
      </c>
      <c r="AV21" s="22">
        <f t="shared" si="0"/>
        <v>10</v>
      </c>
      <c r="AW21" s="209">
        <f>SUM(AV21,AV22)</f>
        <v>21</v>
      </c>
      <c r="AX21" s="277" t="str">
        <f ca="1">IF(CELL("contenuto",$A21)="","",CELL("contenuto",$A21))</f>
        <v>ASD IRIS</v>
      </c>
      <c r="AY21" s="76" t="s">
        <v>52</v>
      </c>
      <c r="AZ21" s="18"/>
      <c r="BA21" s="16"/>
      <c r="BB21" s="16">
        <f>SUM(AZ21:BA21)</f>
        <v>0</v>
      </c>
      <c r="BC21" s="16"/>
      <c r="BD21" s="16">
        <v>2</v>
      </c>
      <c r="BE21" s="16">
        <f>SUM(BC21:BD21)</f>
        <v>2</v>
      </c>
      <c r="BF21" s="29"/>
      <c r="BG21" s="77"/>
      <c r="BH21" s="30"/>
      <c r="BI21" s="16">
        <f>SUM(BF21*2+BH21*2)</f>
        <v>0</v>
      </c>
      <c r="BJ21" s="16"/>
      <c r="BK21" s="77"/>
      <c r="BL21" s="16"/>
      <c r="BM21" s="16">
        <f>SUM(BJ21*2+BL21*2)</f>
        <v>0</v>
      </c>
      <c r="BN21" s="16"/>
      <c r="BO21" s="77"/>
      <c r="BP21" s="16"/>
      <c r="BQ21" s="16">
        <f>SUM(BN21*2+BP21*2)</f>
        <v>0</v>
      </c>
      <c r="BR21" s="16"/>
      <c r="BS21" s="77"/>
      <c r="BT21" s="16"/>
      <c r="BU21" s="17">
        <f>SUM(BR21*2+BT21*2)</f>
        <v>0</v>
      </c>
      <c r="BV21" s="22">
        <f t="shared" si="2"/>
        <v>2</v>
      </c>
      <c r="BW21" s="195">
        <f>SUM(BV21,BV22)</f>
        <v>2</v>
      </c>
      <c r="BX21" s="282">
        <f>SUM(AW21,BW21)</f>
        <v>23</v>
      </c>
      <c r="BY21" s="277" t="str">
        <f ca="1">IF(CELL("contenuto",$A21)="","",CELL("contenuto",$A21))</f>
        <v>ASD IRIS</v>
      </c>
      <c r="BZ21" s="76" t="s">
        <v>52</v>
      </c>
      <c r="CA21" s="25"/>
      <c r="CB21" s="19">
        <f>SUM(CA21*25)</f>
        <v>0</v>
      </c>
      <c r="CC21" s="19"/>
      <c r="CD21" s="26">
        <f>SUM(CC21*6)</f>
        <v>0</v>
      </c>
      <c r="CE21" s="25"/>
      <c r="CF21" s="19"/>
      <c r="CG21" s="19"/>
      <c r="CH21" s="19"/>
      <c r="CI21" s="19"/>
      <c r="CJ21" s="109">
        <f>SUM(CE21*3+CF21*6+CG21*10+CH21*15+CI21*20)</f>
        <v>0</v>
      </c>
      <c r="CK21" s="19"/>
      <c r="CL21" s="19"/>
      <c r="CM21" s="19"/>
      <c r="CN21" s="19"/>
      <c r="CO21" s="19"/>
      <c r="CP21" s="109">
        <f>SUM(CK21*3+CL21*6+CM21*10+CN21*15+CO21*20)</f>
        <v>0</v>
      </c>
      <c r="CQ21" s="19"/>
      <c r="CR21" s="19"/>
      <c r="CS21" s="19"/>
      <c r="CT21" s="19"/>
      <c r="CU21" s="19"/>
      <c r="CV21" s="109">
        <f>SUM(CQ21*3+CR21*6+CS21*10+CT21*15+CU21*20)</f>
        <v>0</v>
      </c>
      <c r="CW21" s="18"/>
      <c r="CX21" s="16"/>
      <c r="CY21" s="16"/>
      <c r="CZ21" s="16"/>
      <c r="DA21" s="16"/>
      <c r="DB21" s="16"/>
      <c r="DC21" s="16"/>
      <c r="DD21" s="17"/>
      <c r="DE21" s="27">
        <f t="shared" si="1"/>
        <v>0</v>
      </c>
      <c r="DF21" s="195">
        <f>SUM(DE21,DE22)</f>
        <v>0</v>
      </c>
      <c r="DG21" s="199">
        <f>SUM(DF21)</f>
        <v>0</v>
      </c>
      <c r="DH21" s="277" t="str">
        <f ca="1">IF(CELL("contenuto",$A21)="","",CELL("contenuto",$A21))</f>
        <v>ASD IRIS</v>
      </c>
      <c r="DI21" s="278">
        <f>SUM(BX21,DG21)</f>
        <v>23</v>
      </c>
    </row>
    <row r="22" spans="1:113" ht="16.5" customHeight="1">
      <c r="A22" s="285"/>
      <c r="B22" s="76" t="s">
        <v>53</v>
      </c>
      <c r="C22" s="18"/>
      <c r="D22" s="16"/>
      <c r="E22" s="16"/>
      <c r="F22" s="16"/>
      <c r="G22" s="16"/>
      <c r="H22" s="19">
        <f>IF(C22=0,0,IF(C22&gt;15,1,32-C22*2))+IF(D22=0,0,IF(D22&gt;15,1,32-D22*2))+IF(E22=0,0,IF(E22&gt;15,1,32-E22*2))+IF(F22=0,0,IF(F22&gt;15,1,32-F22*2))+IF(G22=0,0,IF(G22&gt;15,1,32-G22*2))</f>
        <v>0</v>
      </c>
      <c r="I22" s="28">
        <v>11</v>
      </c>
      <c r="J22" s="28"/>
      <c r="K22" s="16"/>
      <c r="L22" s="16"/>
      <c r="M22" s="16"/>
      <c r="N22" s="19">
        <f>IF(I22=0,0,IF(I22&gt;15,1,32-I22*2))+IF(J22=0,0,IF(J22&gt;15,1,32-J22*2))+IF(K22=0,0,IF(K22&gt;15,1,32-K22*2))+IF(L22=0,0,IF(L22&gt;15,1,32-L22*2))+IF(M22=0,0,IF(M22&gt;15,1,32-M22*2))</f>
        <v>10</v>
      </c>
      <c r="O22" s="28">
        <v>28</v>
      </c>
      <c r="P22" s="28"/>
      <c r="Q22" s="81"/>
      <c r="R22" s="19">
        <f>IF(O22=0,0,IF(O22&gt;15,1,32-O22*2))+IF(P22=0,0,IF(P22&gt;15,1,32-P22*2))+IF(Q22=0,0,IF(Q22&gt;15,1,32-Q22*2))</f>
        <v>1</v>
      </c>
      <c r="S22" s="16"/>
      <c r="T22" s="16"/>
      <c r="U22" s="26">
        <f>IF(S22=0,0,IF(S22&gt;15,1,32-S22*2))+IF(T22=0,0,IF(T22&gt;15,1,32-T22*2))</f>
        <v>0</v>
      </c>
      <c r="V22" s="18"/>
      <c r="W22" s="16"/>
      <c r="X22" s="19">
        <f>IF(V22=0,0,IF(V22&gt;5,1,18-V22*3))+IF(W22=0,0,IF(W22&gt;5,1,18-W22*3))</f>
        <v>0</v>
      </c>
      <c r="Y22" s="16"/>
      <c r="Z22" s="16"/>
      <c r="AA22" s="19">
        <f>IF(Y22=0,0,IF(Y22&gt;5,1,18-Y22*3))+IF(Z22=0,0,IF(Z22&gt;5,1,18-Z22*3))</f>
        <v>0</v>
      </c>
      <c r="AB22" s="16"/>
      <c r="AC22" s="26">
        <f>IF(AB22=0,0,IF(AB22&gt;5,1,18-AB22*3))</f>
        <v>0</v>
      </c>
      <c r="AD22" s="18"/>
      <c r="AE22" s="19">
        <f>IF(AD22=0,0,IF(AD22&gt;10,1,IF(AD21="A1",33-AD22*3,22-AD22*2)))</f>
        <v>0</v>
      </c>
      <c r="AF22" s="16"/>
      <c r="AG22" s="19">
        <f>IF(AF22=0,0,IF(AF22&gt;10,1,IF(AF21="A1",33-AF22*3,22-AF22*2)))</f>
        <v>0</v>
      </c>
      <c r="AH22" s="16"/>
      <c r="AI22" s="19">
        <f>IF(AH22=0,0,IF(AH22&gt;10,1,IF(AH21="A1",33-AH22*3,22-AH22*2)))</f>
        <v>0</v>
      </c>
      <c r="AJ22" s="16"/>
      <c r="AK22" s="110">
        <f>IF(AJ22=0,0,IF(AJ22&gt;10,1,IF(AJ21="A1",33-AJ22*3,22-AJ22*2)))</f>
        <v>0</v>
      </c>
      <c r="AL22" s="25"/>
      <c r="AM22" s="19"/>
      <c r="AN22" s="19">
        <f>IF(AL22=0,0,IF(AL22&gt;5,1,23-AL22*3))+IF(AM22=0,0,IF(AM22&gt;5,1,23-AM22*3))</f>
        <v>0</v>
      </c>
      <c r="AO22" s="19"/>
      <c r="AP22" s="19"/>
      <c r="AQ22" s="19">
        <f>IF(AO22=0,0,IF(AO22&gt;5,1,23-AO22*3))+IF(AP22=0,0,IF(AP22&gt;5,1,23-AP22*3))</f>
        <v>0</v>
      </c>
      <c r="AR22" s="19"/>
      <c r="AS22" s="19">
        <f>IF(AR22=0,0,IF(AR22&gt;5,1,23-AR22*3))</f>
        <v>0</v>
      </c>
      <c r="AT22" s="19"/>
      <c r="AU22" s="19">
        <f>IF(AT22=0,0,IF(AT22&gt;5,1,23-AT22*3))</f>
        <v>0</v>
      </c>
      <c r="AV22" s="22">
        <f t="shared" si="0"/>
        <v>11</v>
      </c>
      <c r="AW22" s="209"/>
      <c r="AX22" s="276"/>
      <c r="AY22" s="76" t="s">
        <v>53</v>
      </c>
      <c r="AZ22" s="18"/>
      <c r="BA22" s="16"/>
      <c r="BB22" s="19">
        <f>IF(AZ22=0,0,IF(AZ22&gt;5,AZ22,6-AZ22*1))+IF(BA22=0,0,IF(BA22&gt;5,BA22,6-BA22*1))</f>
        <v>0</v>
      </c>
      <c r="BC22" s="19"/>
      <c r="BD22" s="19"/>
      <c r="BE22" s="19">
        <f>IF(BC22=0,0,IF(BC22&gt;5,BC22,6-BC22*1))+IF(BD22=0,0,IF(BD22&gt;5,BD22,6-BD22*1))</f>
        <v>0</v>
      </c>
      <c r="BF22" s="29"/>
      <c r="BG22" s="30"/>
      <c r="BH22" s="30"/>
      <c r="BI22" s="16">
        <f>SUM(BF22*5+BG22*3+BH22*1)</f>
        <v>0</v>
      </c>
      <c r="BJ22" s="16"/>
      <c r="BK22" s="30"/>
      <c r="BL22" s="16"/>
      <c r="BM22" s="16">
        <f>SUM(BJ22*5+BK22*3+BL22*1)</f>
        <v>0</v>
      </c>
      <c r="BN22" s="16"/>
      <c r="BO22" s="30"/>
      <c r="BP22" s="16"/>
      <c r="BQ22" s="16">
        <f>SUM(BN22*5+BO22*3+BP22*1)</f>
        <v>0</v>
      </c>
      <c r="BR22" s="16"/>
      <c r="BS22" s="30"/>
      <c r="BT22" s="16"/>
      <c r="BU22" s="17">
        <f>SUM(BR22*5+BS22*3+BT22*1)</f>
        <v>0</v>
      </c>
      <c r="BV22" s="22">
        <f t="shared" si="2"/>
        <v>0</v>
      </c>
      <c r="BW22" s="195"/>
      <c r="BX22" s="289"/>
      <c r="BY22" s="276"/>
      <c r="BZ22" s="76" t="s">
        <v>53</v>
      </c>
      <c r="CA22" s="25"/>
      <c r="CB22" s="19">
        <f>IF(CA22=0,0,IF(CA22&gt;10,1,44-CA22*4))</f>
        <v>0</v>
      </c>
      <c r="CC22" s="19"/>
      <c r="CD22" s="26">
        <f>IF(CC22=0,0,IF(CC22=6,1,IF(CC22&gt;6,CC22,12-CC22*2)))</f>
        <v>0</v>
      </c>
      <c r="CE22" s="25"/>
      <c r="CF22" s="19"/>
      <c r="CG22" s="19"/>
      <c r="CH22" s="19"/>
      <c r="CI22" s="19"/>
      <c r="CJ22" s="109">
        <f>IF(CE22=0,0,IF(CE22&gt;5,CE22,6-CE22*1))+IF(CF22=0,0,IF(CF22&gt;5,CF22,12-CF22*2))+IF(CG22=0,0,IF(CG22&gt;5,CG22,18-CG22*3))+IF(CH22=0,0,IF(CH22&gt;5,CH22,18-CH22*3))+IF(CI22=0,0,IF(CI22&gt;5,CI22,24-CI22*4))</f>
        <v>0</v>
      </c>
      <c r="CK22" s="19"/>
      <c r="CL22" s="19"/>
      <c r="CM22" s="19"/>
      <c r="CN22" s="19"/>
      <c r="CO22" s="19"/>
      <c r="CP22" s="109">
        <f>IF(CK22=0,0,IF(CK22&gt;5,CK22,6-CK22*1))+IF(CL22=0,0,IF(CL22&gt;5,CL22,12-CL22*2))+IF(CM22=0,0,IF(CM22&gt;5,CM22,18-CM22*3))+IF(CN22=0,0,IF(CN22&gt;5,CN22,18-CN22*3))+IF(CO22=0,0,IF(CO22&gt;5,CO22,24-CO22*4))</f>
        <v>0</v>
      </c>
      <c r="CQ22" s="19"/>
      <c r="CR22" s="19"/>
      <c r="CS22" s="19"/>
      <c r="CT22" s="19"/>
      <c r="CU22" s="19"/>
      <c r="CV22" s="109">
        <f>IF(CQ22=0,0,IF(CQ22&gt;5,CQ22,6-CQ22*1))+IF(CR22=0,0,IF(CR22&gt;5,CR22,12-CR22*2))+IF(CS22=0,0,IF(CS22&gt;5,CS22,18-CS22*3))+IF(CT22=0,0,IF(CT22&gt;5,CT22,18-CT22*3))+IF(CU22=0,0,IF(CU22&gt;5,CU22,24-CU22*4))</f>
        <v>0</v>
      </c>
      <c r="CW22" s="18"/>
      <c r="CX22" s="16"/>
      <c r="CY22" s="16"/>
      <c r="CZ22" s="16"/>
      <c r="DA22" s="16"/>
      <c r="DB22" s="16"/>
      <c r="DC22" s="16"/>
      <c r="DD22" s="17"/>
      <c r="DE22" s="27">
        <f t="shared" si="1"/>
        <v>0</v>
      </c>
      <c r="DF22" s="195"/>
      <c r="DG22" s="200"/>
      <c r="DH22" s="276"/>
      <c r="DI22" s="278"/>
    </row>
    <row r="23" spans="1:113" ht="16.5" customHeight="1">
      <c r="A23" s="284" t="s">
        <v>135</v>
      </c>
      <c r="B23" s="76" t="s">
        <v>51</v>
      </c>
      <c r="C23" s="166"/>
      <c r="D23" s="165"/>
      <c r="E23" s="165"/>
      <c r="F23" s="165"/>
      <c r="G23" s="165"/>
      <c r="H23" s="16">
        <f>SUM(C23*5)</f>
        <v>0</v>
      </c>
      <c r="I23" s="165">
        <v>1</v>
      </c>
      <c r="J23" s="165"/>
      <c r="K23" s="165"/>
      <c r="L23" s="165"/>
      <c r="M23" s="165"/>
      <c r="N23" s="16">
        <f>SUM(I23*5)</f>
        <v>5</v>
      </c>
      <c r="O23" s="165">
        <v>1</v>
      </c>
      <c r="P23" s="165"/>
      <c r="Q23" s="165"/>
      <c r="R23" s="16">
        <f>SUM(O23*5)</f>
        <v>5</v>
      </c>
      <c r="S23" s="165"/>
      <c r="T23" s="165"/>
      <c r="U23" s="17">
        <f>SUM(S23*5)</f>
        <v>0</v>
      </c>
      <c r="V23" s="166">
        <v>1</v>
      </c>
      <c r="W23" s="165"/>
      <c r="X23" s="16">
        <f>SUM(V23*10)</f>
        <v>10</v>
      </c>
      <c r="Y23" s="204"/>
      <c r="Z23" s="205"/>
      <c r="AA23" s="16">
        <f>SUM(Y23*10)</f>
        <v>0</v>
      </c>
      <c r="AB23" s="16"/>
      <c r="AC23" s="17">
        <f>SUM(AB23*10)</f>
        <v>0</v>
      </c>
      <c r="AD23" s="18"/>
      <c r="AE23" s="19">
        <f>IF(AD23="A1",30,IF(AD23="A2",20,""))</f>
      </c>
      <c r="AF23" s="16"/>
      <c r="AG23" s="19">
        <f>IF(AF23="A1",30,IF(AF23="A2",20,""))</f>
      </c>
      <c r="AH23" s="16"/>
      <c r="AI23" s="19">
        <f>IF(AH23="A1",30,IF(AH23="A2",20,""))</f>
      </c>
      <c r="AJ23" s="16"/>
      <c r="AK23" s="110">
        <f>IF(AJ23="A1",30,IF(AJ23="A2",20,""))</f>
      </c>
      <c r="AL23" s="286"/>
      <c r="AM23" s="287"/>
      <c r="AN23" s="16">
        <f>SUM(AL23*10)</f>
        <v>0</v>
      </c>
      <c r="AO23" s="288"/>
      <c r="AP23" s="287"/>
      <c r="AQ23" s="16">
        <f>SUM(AO23*10)</f>
        <v>0</v>
      </c>
      <c r="AR23" s="19"/>
      <c r="AS23" s="16">
        <f>SUM(AR23*10)</f>
        <v>0</v>
      </c>
      <c r="AT23" s="19"/>
      <c r="AU23" s="16">
        <f>SUM(AT23*10)</f>
        <v>0</v>
      </c>
      <c r="AV23" s="22">
        <f t="shared" si="0"/>
        <v>20</v>
      </c>
      <c r="AW23" s="209">
        <f>SUM(AV23,AV24)</f>
        <v>34</v>
      </c>
      <c r="AX23" s="277" t="str">
        <f ca="1">IF(CELL("contenuto",$A23)="","",CELL("contenuto",$A23))</f>
        <v>VICENZA GINNASTICA</v>
      </c>
      <c r="AY23" s="76" t="s">
        <v>52</v>
      </c>
      <c r="AZ23" s="18">
        <v>3</v>
      </c>
      <c r="BA23" s="16">
        <v>1</v>
      </c>
      <c r="BB23" s="16">
        <f>SUM(AZ23:BA23)</f>
        <v>4</v>
      </c>
      <c r="BC23" s="16">
        <v>2</v>
      </c>
      <c r="BD23" s="16">
        <v>1</v>
      </c>
      <c r="BE23" s="16">
        <f>SUM(BC23:BD23)</f>
        <v>3</v>
      </c>
      <c r="BF23" s="29">
        <v>8</v>
      </c>
      <c r="BG23" s="77"/>
      <c r="BH23" s="30">
        <v>10</v>
      </c>
      <c r="BI23" s="16">
        <f>SUM(BF23*2+BH23*2)</f>
        <v>36</v>
      </c>
      <c r="BJ23" s="16">
        <v>7</v>
      </c>
      <c r="BK23" s="77"/>
      <c r="BL23" s="16">
        <v>14</v>
      </c>
      <c r="BM23" s="16">
        <f>SUM(BJ23*2+BL23*2)</f>
        <v>42</v>
      </c>
      <c r="BN23" s="16">
        <v>2</v>
      </c>
      <c r="BO23" s="77"/>
      <c r="BP23" s="16">
        <v>3</v>
      </c>
      <c r="BQ23" s="16">
        <f>SUM(BN23*2+BP23*2)</f>
        <v>10</v>
      </c>
      <c r="BR23" s="16"/>
      <c r="BS23" s="77"/>
      <c r="BT23" s="16"/>
      <c r="BU23" s="17">
        <f>SUM(BR23*2+BT23*2)</f>
        <v>0</v>
      </c>
      <c r="BV23" s="22">
        <f t="shared" si="2"/>
        <v>95</v>
      </c>
      <c r="BW23" s="195">
        <f>SUM(BV23,BV24)</f>
        <v>106</v>
      </c>
      <c r="BX23" s="282">
        <f>SUM(AW23,BW23)</f>
        <v>140</v>
      </c>
      <c r="BY23" s="277" t="str">
        <f ca="1">IF(CELL("contenuto",$A23)="","",CELL("contenuto",$A23))</f>
        <v>VICENZA GINNASTICA</v>
      </c>
      <c r="BZ23" s="76" t="s">
        <v>52</v>
      </c>
      <c r="CA23" s="25"/>
      <c r="CB23" s="19">
        <f>SUM(CA23*25)</f>
        <v>0</v>
      </c>
      <c r="CC23" s="19"/>
      <c r="CD23" s="26">
        <f>SUM(CC23*6)</f>
        <v>0</v>
      </c>
      <c r="CE23" s="25">
        <v>2</v>
      </c>
      <c r="CF23" s="19"/>
      <c r="CG23" s="19"/>
      <c r="CH23" s="19"/>
      <c r="CI23" s="19"/>
      <c r="CJ23" s="109">
        <f>SUM(CE23*3+CF23*6+CG23*10+CH23*15+CI23*20)</f>
        <v>6</v>
      </c>
      <c r="CK23" s="19">
        <v>2</v>
      </c>
      <c r="CL23" s="19"/>
      <c r="CM23" s="19"/>
      <c r="CN23" s="19"/>
      <c r="CO23" s="19"/>
      <c r="CP23" s="109">
        <f>SUM(CK23*3+CL23*6+CM23*10+CN23*15+CO23*20)</f>
        <v>6</v>
      </c>
      <c r="CQ23" s="19"/>
      <c r="CR23" s="19"/>
      <c r="CS23" s="19"/>
      <c r="CT23" s="19"/>
      <c r="CU23" s="19"/>
      <c r="CV23" s="109">
        <f>SUM(CQ23*3+CR23*6+CS23*10+CT23*15+CU23*20)</f>
        <v>0</v>
      </c>
      <c r="CW23" s="18"/>
      <c r="CX23" s="16"/>
      <c r="CY23" s="16"/>
      <c r="CZ23" s="16"/>
      <c r="DA23" s="16"/>
      <c r="DB23" s="16"/>
      <c r="DC23" s="16"/>
      <c r="DD23" s="17"/>
      <c r="DE23" s="27">
        <f t="shared" si="1"/>
        <v>12</v>
      </c>
      <c r="DF23" s="195">
        <f>SUM(DE23,DE24)</f>
        <v>12</v>
      </c>
      <c r="DG23" s="199">
        <f>SUM(DF23)</f>
        <v>12</v>
      </c>
      <c r="DH23" s="277" t="str">
        <f ca="1">IF(CELL("contenuto",$A23)="","",CELL("contenuto",$A23))</f>
        <v>VICENZA GINNASTICA</v>
      </c>
      <c r="DI23" s="278">
        <f>SUM(BX23,DG23)</f>
        <v>152</v>
      </c>
    </row>
    <row r="24" spans="1:113" ht="16.5" customHeight="1">
      <c r="A24" s="285"/>
      <c r="B24" s="76" t="s">
        <v>53</v>
      </c>
      <c r="C24" s="18"/>
      <c r="D24" s="16"/>
      <c r="E24" s="16"/>
      <c r="F24" s="16"/>
      <c r="G24" s="16"/>
      <c r="H24" s="19">
        <f>IF(C24=0,0,IF(C24&gt;15,1,32-C24*2))+IF(D24=0,0,IF(D24&gt;15,1,32-D24*2))+IF(E24=0,0,IF(E24&gt;15,1,32-E24*2))+IF(F24=0,0,IF(F24&gt;15,1,32-F24*2))+IF(G24=0,0,IF(G24&gt;15,1,32-G24*2))</f>
        <v>0</v>
      </c>
      <c r="I24" s="28">
        <v>10</v>
      </c>
      <c r="J24" s="28"/>
      <c r="K24" s="16"/>
      <c r="L24" s="16"/>
      <c r="M24" s="16"/>
      <c r="N24" s="19">
        <f>IF(I24=0,0,IF(I24&gt;15,1,32-I24*2))+IF(J24=0,0,IF(J24&gt;15,1,32-J24*2))+IF(K24=0,0,IF(K24&gt;15,1,32-K24*2))+IF(L24=0,0,IF(L24&gt;15,1,32-L24*2))+IF(M24=0,0,IF(M24&gt;15,1,32-M24*2))</f>
        <v>12</v>
      </c>
      <c r="O24" s="16">
        <v>30</v>
      </c>
      <c r="P24" s="16"/>
      <c r="Q24" s="16"/>
      <c r="R24" s="19">
        <f>IF(O24=0,0,IF(O24&gt;15,1,32-O24*2))+IF(P24=0,0,IF(P24&gt;15,1,32-P24*2))+IF(Q24=0,0,IF(Q24&gt;15,1,32-Q24*2))</f>
        <v>1</v>
      </c>
      <c r="S24" s="16"/>
      <c r="T24" s="16"/>
      <c r="U24" s="26">
        <f>IF(S24=0,0,IF(S24&gt;15,1,32-S24*2))+IF(T24=0,0,IF(T24&gt;15,1,32-T24*2))</f>
        <v>0</v>
      </c>
      <c r="V24" s="18">
        <v>8</v>
      </c>
      <c r="W24" s="16"/>
      <c r="X24" s="19">
        <f>IF(V24=0,0,IF(V24&gt;5,1,18-V24*3))+IF(W24=0,0,IF(W24&gt;5,1,18-W24*3))</f>
        <v>1</v>
      </c>
      <c r="Y24" s="16"/>
      <c r="Z24" s="16"/>
      <c r="AA24" s="19">
        <f>IF(Y24=0,0,IF(Y24&gt;5,1,18-Y24*3))+IF(Z24=0,0,IF(Z24&gt;5,1,18-Z24*3))</f>
        <v>0</v>
      </c>
      <c r="AB24" s="16"/>
      <c r="AC24" s="26">
        <f>IF(AB24=0,0,IF(AB24&gt;5,1,18-AB24*3))</f>
        <v>0</v>
      </c>
      <c r="AD24" s="18"/>
      <c r="AE24" s="19">
        <f>IF(AD24=0,0,IF(AD24&gt;10,1,IF(AD23="A1",33-AD24*3,22-AD24*2)))</f>
        <v>0</v>
      </c>
      <c r="AF24" s="16"/>
      <c r="AG24" s="19">
        <f>IF(AF24=0,0,IF(AF24&gt;10,1,IF(AF23="A1",33-AF24*3,22-AF24*2)))</f>
        <v>0</v>
      </c>
      <c r="AH24" s="16"/>
      <c r="AI24" s="19">
        <f>IF(AH24=0,0,IF(AH24&gt;10,1,IF(AH23="A1",33-AH24*3,22-AH24*2)))</f>
        <v>0</v>
      </c>
      <c r="AJ24" s="16"/>
      <c r="AK24" s="110">
        <f>IF(AJ24=0,0,IF(AJ24&gt;10,1,IF(AJ23="A1",33-AJ24*3,22-AJ24*2)))</f>
        <v>0</v>
      </c>
      <c r="AL24" s="25"/>
      <c r="AM24" s="19"/>
      <c r="AN24" s="19">
        <f>IF(AL24=0,0,IF(AL24&gt;5,1,23-AL24*3))+IF(AM24=0,0,IF(AM24&gt;5,1,23-AM24*3))</f>
        <v>0</v>
      </c>
      <c r="AO24" s="19"/>
      <c r="AP24" s="19"/>
      <c r="AQ24" s="19">
        <f>IF(AO24=0,0,IF(AO24&gt;5,1,23-AO24*3))+IF(AP24=0,0,IF(AP24&gt;5,1,23-AP24*3))</f>
        <v>0</v>
      </c>
      <c r="AR24" s="19"/>
      <c r="AS24" s="19">
        <f>IF(AR24=0,0,IF(AR24&gt;5,1,23-AR24*3))</f>
        <v>0</v>
      </c>
      <c r="AT24" s="19"/>
      <c r="AU24" s="19">
        <f>IF(AT24=0,0,IF(AT24&gt;5,1,23-AT24*3))</f>
        <v>0</v>
      </c>
      <c r="AV24" s="22">
        <f t="shared" si="0"/>
        <v>14</v>
      </c>
      <c r="AW24" s="209"/>
      <c r="AX24" s="276"/>
      <c r="AY24" s="76" t="s">
        <v>53</v>
      </c>
      <c r="AZ24" s="18">
        <v>5</v>
      </c>
      <c r="BA24" s="16"/>
      <c r="BB24" s="19">
        <f>IF(AZ24=0,0,IF(AZ24&gt;5,AZ24,6-AZ24*1))+IF(BA24=0,0,IF(BA24&gt;5,BA24,6-BA24*1))</f>
        <v>1</v>
      </c>
      <c r="BC24" s="19">
        <v>3</v>
      </c>
      <c r="BD24" s="19"/>
      <c r="BE24" s="19">
        <f>IF(BC24=0,0,IF(BC24&gt;5,BC24,6-BC24*1))+IF(BD24=0,0,IF(BD24&gt;5,BD24,6-BD24*1))</f>
        <v>3</v>
      </c>
      <c r="BF24" s="29"/>
      <c r="BG24" s="30"/>
      <c r="BH24" s="30">
        <v>2</v>
      </c>
      <c r="BI24" s="16">
        <f>SUM(BF24*5+BG24*3+BH24*1)</f>
        <v>2</v>
      </c>
      <c r="BJ24" s="16">
        <v>1</v>
      </c>
      <c r="BK24" s="30"/>
      <c r="BL24" s="16"/>
      <c r="BM24" s="16">
        <f>SUM(BJ24*5+BK24*3+BL24*1)</f>
        <v>5</v>
      </c>
      <c r="BN24" s="16"/>
      <c r="BO24" s="30"/>
      <c r="BP24" s="16"/>
      <c r="BQ24" s="16">
        <f>SUM(BN24*5+BO24*3+BP24*1)</f>
        <v>0</v>
      </c>
      <c r="BR24" s="16"/>
      <c r="BS24" s="30"/>
      <c r="BT24" s="16"/>
      <c r="BU24" s="17">
        <f>SUM(BR24*5+BS24*3+BT24*1)</f>
        <v>0</v>
      </c>
      <c r="BV24" s="22">
        <f t="shared" si="2"/>
        <v>11</v>
      </c>
      <c r="BW24" s="195"/>
      <c r="BX24" s="289"/>
      <c r="BY24" s="276"/>
      <c r="BZ24" s="76" t="s">
        <v>53</v>
      </c>
      <c r="CA24" s="25"/>
      <c r="CB24" s="19">
        <f>IF(CA24=0,0,IF(CA24&gt;10,1,44-CA24*4))</f>
        <v>0</v>
      </c>
      <c r="CC24" s="19"/>
      <c r="CD24" s="26">
        <f>IF(CC24=0,0,IF(CC24=6,1,IF(CC24&gt;6,CC24,12-CC24*2)))</f>
        <v>0</v>
      </c>
      <c r="CE24" s="25"/>
      <c r="CF24" s="19"/>
      <c r="CG24" s="19"/>
      <c r="CH24" s="19"/>
      <c r="CI24" s="19"/>
      <c r="CJ24" s="109">
        <f>IF(CE24=0,0,IF(CE24&gt;5,CE24,6-CE24*1))+IF(CF24=0,0,IF(CF24&gt;5,CF24,12-CF24*2))+IF(CG24=0,0,IF(CG24&gt;5,CG24,18-CG24*3))+IF(CH24=0,0,IF(CH24&gt;5,CH24,18-CH24*3))+IF(CI24=0,0,IF(CI24&gt;5,CI24,24-CI24*4))</f>
        <v>0</v>
      </c>
      <c r="CK24" s="19"/>
      <c r="CL24" s="19"/>
      <c r="CM24" s="19"/>
      <c r="CN24" s="19"/>
      <c r="CO24" s="19"/>
      <c r="CP24" s="109">
        <f>IF(CK24=0,0,IF(CK24&gt;5,CK24,6-CK24*1))+IF(CL24=0,0,IF(CL24&gt;5,CL24,12-CL24*2))+IF(CM24=0,0,IF(CM24&gt;5,CM24,18-CM24*3))+IF(CN24=0,0,IF(CN24&gt;5,CN24,18-CN24*3))+IF(CO24=0,0,IF(CO24&gt;5,CO24,24-CO24*4))</f>
        <v>0</v>
      </c>
      <c r="CQ24" s="19"/>
      <c r="CR24" s="19"/>
      <c r="CS24" s="19"/>
      <c r="CT24" s="19"/>
      <c r="CU24" s="19"/>
      <c r="CV24" s="109">
        <f>IF(CQ24=0,0,IF(CQ24&gt;5,CQ24,6-CQ24*1))+IF(CR24=0,0,IF(CR24&gt;5,CR24,12-CR24*2))+IF(CS24=0,0,IF(CS24&gt;5,CS24,18-CS24*3))+IF(CT24=0,0,IF(CT24&gt;5,CT24,18-CT24*3))+IF(CU24=0,0,IF(CU24&gt;5,CU24,24-CU24*4))</f>
        <v>0</v>
      </c>
      <c r="CW24" s="18"/>
      <c r="CX24" s="16"/>
      <c r="CY24" s="16"/>
      <c r="CZ24" s="16"/>
      <c r="DA24" s="16"/>
      <c r="DB24" s="16"/>
      <c r="DC24" s="16"/>
      <c r="DD24" s="17"/>
      <c r="DE24" s="27">
        <f t="shared" si="1"/>
        <v>0</v>
      </c>
      <c r="DF24" s="195"/>
      <c r="DG24" s="200"/>
      <c r="DH24" s="276"/>
      <c r="DI24" s="278"/>
    </row>
    <row r="25" spans="1:113" ht="16.5" customHeight="1">
      <c r="A25" s="284" t="s">
        <v>158</v>
      </c>
      <c r="B25" s="76" t="s">
        <v>51</v>
      </c>
      <c r="C25" s="166"/>
      <c r="D25" s="165"/>
      <c r="E25" s="165"/>
      <c r="F25" s="165"/>
      <c r="G25" s="165"/>
      <c r="H25" s="16">
        <f>SUM(C25*5)</f>
        <v>0</v>
      </c>
      <c r="I25" s="165"/>
      <c r="J25" s="165"/>
      <c r="K25" s="165"/>
      <c r="L25" s="165"/>
      <c r="M25" s="165"/>
      <c r="N25" s="16">
        <f>SUM(I25*5)</f>
        <v>0</v>
      </c>
      <c r="O25" s="165"/>
      <c r="P25" s="165"/>
      <c r="Q25" s="165"/>
      <c r="R25" s="16">
        <f>SUM(O25*5)</f>
        <v>0</v>
      </c>
      <c r="S25" s="165"/>
      <c r="T25" s="165"/>
      <c r="U25" s="17">
        <f>SUM(S25*5)</f>
        <v>0</v>
      </c>
      <c r="V25" s="166">
        <v>1</v>
      </c>
      <c r="W25" s="165"/>
      <c r="X25" s="16">
        <f>SUM(V25*10)</f>
        <v>10</v>
      </c>
      <c r="Y25" s="204"/>
      <c r="Z25" s="205"/>
      <c r="AA25" s="16">
        <f>SUM(Y25*10)</f>
        <v>0</v>
      </c>
      <c r="AB25" s="16"/>
      <c r="AC25" s="17">
        <f>SUM(AB25*10)</f>
        <v>0</v>
      </c>
      <c r="AD25" s="18"/>
      <c r="AE25" s="19">
        <f>IF(AD25="A1",30,IF(AD25="A2",20,""))</f>
      </c>
      <c r="AF25" s="16"/>
      <c r="AG25" s="19">
        <f>IF(AF25="A1",30,IF(AF25="A2",20,""))</f>
      </c>
      <c r="AH25" s="16"/>
      <c r="AI25" s="19">
        <f>IF(AH25="A1",30,IF(AH25="A2",20,""))</f>
      </c>
      <c r="AJ25" s="16"/>
      <c r="AK25" s="110">
        <f>IF(AJ25="A1",30,IF(AJ25="A2",20,""))</f>
      </c>
      <c r="AL25" s="286"/>
      <c r="AM25" s="287"/>
      <c r="AN25" s="16">
        <f>SUM(AL25*10)</f>
        <v>0</v>
      </c>
      <c r="AO25" s="288"/>
      <c r="AP25" s="287"/>
      <c r="AQ25" s="16">
        <f>SUM(AO25*10)</f>
        <v>0</v>
      </c>
      <c r="AR25" s="19"/>
      <c r="AS25" s="16">
        <f>SUM(AR25*10)</f>
        <v>0</v>
      </c>
      <c r="AT25" s="19"/>
      <c r="AU25" s="16">
        <f>SUM(AT25*10)</f>
        <v>0</v>
      </c>
      <c r="AV25" s="22">
        <f t="shared" si="0"/>
        <v>10</v>
      </c>
      <c r="AW25" s="209">
        <f>SUM(AV25,AV26)</f>
        <v>11</v>
      </c>
      <c r="AX25" s="277" t="str">
        <f ca="1">IF(CELL("contenuto",$A25)="","",CELL("contenuto",$A25))</f>
        <v>GS SAMBUGHE'</v>
      </c>
      <c r="AY25" s="76" t="s">
        <v>52</v>
      </c>
      <c r="AZ25" s="18">
        <v>2</v>
      </c>
      <c r="BA25" s="16">
        <v>1</v>
      </c>
      <c r="BB25" s="16">
        <f>SUM(AZ25:BA25)</f>
        <v>3</v>
      </c>
      <c r="BC25" s="16">
        <v>6</v>
      </c>
      <c r="BD25" s="16">
        <v>2</v>
      </c>
      <c r="BE25" s="16">
        <f>SUM(BC25:BD25)</f>
        <v>8</v>
      </c>
      <c r="BF25" s="29">
        <v>3</v>
      </c>
      <c r="BG25" s="77"/>
      <c r="BH25" s="30">
        <v>5</v>
      </c>
      <c r="BI25" s="16">
        <f>SUM(BF25*2+BH25*2)</f>
        <v>16</v>
      </c>
      <c r="BJ25" s="16">
        <v>2</v>
      </c>
      <c r="BK25" s="77"/>
      <c r="BL25" s="16">
        <v>2</v>
      </c>
      <c r="BM25" s="16">
        <f>SUM(BJ25*2+BL25*2)</f>
        <v>8</v>
      </c>
      <c r="BN25" s="16">
        <v>1</v>
      </c>
      <c r="BO25" s="77"/>
      <c r="BP25" s="16">
        <v>1</v>
      </c>
      <c r="BQ25" s="16">
        <f>SUM(BN25*2+BP25*2)</f>
        <v>4</v>
      </c>
      <c r="BR25" s="16"/>
      <c r="BS25" s="77"/>
      <c r="BT25" s="16"/>
      <c r="BU25" s="17">
        <f>SUM(BR25*2+BT25*2)</f>
        <v>0</v>
      </c>
      <c r="BV25" s="22">
        <f t="shared" si="2"/>
        <v>39</v>
      </c>
      <c r="BW25" s="195">
        <f>SUM(BV25,BV26)</f>
        <v>44</v>
      </c>
      <c r="BX25" s="282">
        <f>SUM(AW25,BW25)</f>
        <v>55</v>
      </c>
      <c r="BY25" s="277" t="str">
        <f ca="1">IF(CELL("contenuto",$A25)="","",CELL("contenuto",$A25))</f>
        <v>GS SAMBUGHE'</v>
      </c>
      <c r="BZ25" s="76" t="s">
        <v>52</v>
      </c>
      <c r="CA25" s="25"/>
      <c r="CB25" s="19">
        <f>SUM(CA25*25)</f>
        <v>0</v>
      </c>
      <c r="CC25" s="19"/>
      <c r="CD25" s="26">
        <f>SUM(CC25*6)</f>
        <v>0</v>
      </c>
      <c r="CE25" s="25"/>
      <c r="CF25" s="19"/>
      <c r="CG25" s="19"/>
      <c r="CH25" s="19"/>
      <c r="CI25" s="19"/>
      <c r="CJ25" s="109">
        <f>SUM(CE25*3+CF25*6+CG25*10+CH25*15+CI25*20)</f>
        <v>0</v>
      </c>
      <c r="CK25" s="19"/>
      <c r="CL25" s="19"/>
      <c r="CM25" s="19"/>
      <c r="CN25" s="19"/>
      <c r="CO25" s="19"/>
      <c r="CP25" s="109">
        <f>SUM(CK25*3+CL25*6+CM25*10+CN25*15+CO25*20)</f>
        <v>0</v>
      </c>
      <c r="CQ25" s="19"/>
      <c r="CR25" s="19"/>
      <c r="CS25" s="19"/>
      <c r="CT25" s="19"/>
      <c r="CU25" s="19"/>
      <c r="CV25" s="109">
        <f>SUM(CQ25*3+CR25*6+CS25*10+CT25*15+CU25*20)</f>
        <v>0</v>
      </c>
      <c r="CW25" s="18"/>
      <c r="CX25" s="16"/>
      <c r="CY25" s="16"/>
      <c r="CZ25" s="16"/>
      <c r="DA25" s="16"/>
      <c r="DB25" s="16"/>
      <c r="DC25" s="16"/>
      <c r="DD25" s="17"/>
      <c r="DE25" s="27">
        <f t="shared" si="1"/>
        <v>0</v>
      </c>
      <c r="DF25" s="195">
        <f>SUM(DE25,DE26)</f>
        <v>0</v>
      </c>
      <c r="DG25" s="199">
        <f>SUM(DF25)</f>
        <v>0</v>
      </c>
      <c r="DH25" s="277" t="str">
        <f ca="1">IF(CELL("contenuto",$A25)="","",CELL("contenuto",$A25))</f>
        <v>GS SAMBUGHE'</v>
      </c>
      <c r="DI25" s="278">
        <f>SUM(BX25,DG25)</f>
        <v>55</v>
      </c>
    </row>
    <row r="26" spans="1:113" ht="16.5" customHeight="1">
      <c r="A26" s="285"/>
      <c r="B26" s="76" t="s">
        <v>53</v>
      </c>
      <c r="C26" s="18"/>
      <c r="D26" s="16"/>
      <c r="E26" s="16"/>
      <c r="F26" s="16"/>
      <c r="G26" s="16"/>
      <c r="H26" s="19">
        <f>IF(C26=0,0,IF(C26&gt;15,1,32-C26*2))+IF(D26=0,0,IF(D26&gt;15,1,32-D26*2))+IF(E26=0,0,IF(E26&gt;15,1,32-E26*2))+IF(F26=0,0,IF(F26&gt;15,1,32-F26*2))+IF(G26=0,0,IF(G26&gt;15,1,32-G26*2))</f>
        <v>0</v>
      </c>
      <c r="I26" s="28"/>
      <c r="J26" s="28"/>
      <c r="K26" s="16"/>
      <c r="L26" s="16"/>
      <c r="M26" s="16"/>
      <c r="N26" s="19">
        <f>IF(I26=0,0,IF(I26&gt;15,1,32-I26*2))+IF(J26=0,0,IF(J26&gt;15,1,32-J26*2))+IF(K26=0,0,IF(K26&gt;15,1,32-K26*2))+IF(L26=0,0,IF(L26&gt;15,1,32-L26*2))+IF(M26=0,0,IF(M26&gt;15,1,32-M26*2))</f>
        <v>0</v>
      </c>
      <c r="O26" s="16"/>
      <c r="P26" s="16"/>
      <c r="Q26" s="16"/>
      <c r="R26" s="19">
        <f>IF(O26=0,0,IF(O26&gt;15,1,32-O26*2))+IF(P26=0,0,IF(P26&gt;15,1,32-P26*2))+IF(Q26=0,0,IF(Q26&gt;15,1,32-Q26*2))</f>
        <v>0</v>
      </c>
      <c r="S26" s="16"/>
      <c r="T26" s="16"/>
      <c r="U26" s="26">
        <f>IF(S26=0,0,IF(S26&gt;15,1,32-S26*2))+IF(T26=0,0,IF(T26&gt;15,1,32-T26*2))</f>
        <v>0</v>
      </c>
      <c r="V26" s="18">
        <v>7</v>
      </c>
      <c r="W26" s="16"/>
      <c r="X26" s="19">
        <f>IF(V26=0,0,IF(V26&gt;5,1,18-V26*3))+IF(W26=0,0,IF(W26&gt;5,1,18-W26*3))</f>
        <v>1</v>
      </c>
      <c r="Y26" s="16"/>
      <c r="Z26" s="16"/>
      <c r="AA26" s="19">
        <f>IF(Y26=0,0,IF(Y26&gt;5,1,18-Y26*3))+IF(Z26=0,0,IF(Z26&gt;5,1,18-Z26*3))</f>
        <v>0</v>
      </c>
      <c r="AB26" s="16"/>
      <c r="AC26" s="26">
        <f>IF(AB26=0,0,IF(AB26&gt;5,1,18-AB26*3))</f>
        <v>0</v>
      </c>
      <c r="AD26" s="18"/>
      <c r="AE26" s="19">
        <f>IF(AD26=0,0,IF(AD26&gt;10,1,IF(AD25="A1",33-AD26*3,22-AD26*2)))</f>
        <v>0</v>
      </c>
      <c r="AF26" s="16"/>
      <c r="AG26" s="19">
        <f>IF(AF26=0,0,IF(AF26&gt;10,1,IF(AF25="A1",33-AF26*3,22-AF26*2)))</f>
        <v>0</v>
      </c>
      <c r="AH26" s="16"/>
      <c r="AI26" s="19">
        <f>IF(AH26=0,0,IF(AH26&gt;10,1,IF(AH25="A1",33-AH26*3,22-AH26*2)))</f>
        <v>0</v>
      </c>
      <c r="AJ26" s="16"/>
      <c r="AK26" s="110">
        <f>IF(AJ26=0,0,IF(AJ26&gt;10,1,IF(AJ25="A1",33-AJ26*3,22-AJ26*2)))</f>
        <v>0</v>
      </c>
      <c r="AL26" s="25"/>
      <c r="AM26" s="19"/>
      <c r="AN26" s="19">
        <f>IF(AL26=0,0,IF(AL26&gt;5,1,23-AL26*3))+IF(AM26=0,0,IF(AM26&gt;5,1,23-AM26*3))</f>
        <v>0</v>
      </c>
      <c r="AO26" s="19"/>
      <c r="AP26" s="19"/>
      <c r="AQ26" s="19">
        <f>IF(AO26=0,0,IF(AO26&gt;5,1,23-AO26*3))+IF(AP26=0,0,IF(AP26&gt;5,1,23-AP26*3))</f>
        <v>0</v>
      </c>
      <c r="AR26" s="19"/>
      <c r="AS26" s="19">
        <f>IF(AR26=0,0,IF(AR26&gt;5,1,23-AR26*3))</f>
        <v>0</v>
      </c>
      <c r="AT26" s="19"/>
      <c r="AU26" s="19">
        <f>IF(AT26=0,0,IF(AT26&gt;5,1,23-AT26*3))</f>
        <v>0</v>
      </c>
      <c r="AV26" s="22">
        <f t="shared" si="0"/>
        <v>1</v>
      </c>
      <c r="AW26" s="209"/>
      <c r="AX26" s="276"/>
      <c r="AY26" s="76" t="s">
        <v>53</v>
      </c>
      <c r="AZ26" s="18"/>
      <c r="BA26" s="16">
        <v>4</v>
      </c>
      <c r="BB26" s="19">
        <f>IF(AZ26=0,0,IF(AZ26&gt;5,AZ26,6-AZ26*1))+IF(BA26=0,0,IF(BA26&gt;5,BA26,6-BA26*1))</f>
        <v>2</v>
      </c>
      <c r="BC26" s="19"/>
      <c r="BD26" s="19">
        <v>4</v>
      </c>
      <c r="BE26" s="19">
        <f>IF(BC26=0,0,IF(BC26&gt;5,BC26,6-BC26*1))+IF(BD26=0,0,IF(BD26&gt;5,BD26,6-BD26*1))</f>
        <v>2</v>
      </c>
      <c r="BF26" s="29"/>
      <c r="BG26" s="30"/>
      <c r="BH26" s="30">
        <v>1</v>
      </c>
      <c r="BI26" s="16">
        <f>SUM(BF26*5+BG26*3+BH26*1)</f>
        <v>1</v>
      </c>
      <c r="BJ26" s="16"/>
      <c r="BK26" s="30"/>
      <c r="BL26" s="16"/>
      <c r="BM26" s="16">
        <f>SUM(BJ26*5+BK26*3+BL26*1)</f>
        <v>0</v>
      </c>
      <c r="BN26" s="16"/>
      <c r="BO26" s="30"/>
      <c r="BP26" s="16"/>
      <c r="BQ26" s="16">
        <f>SUM(BN26*5+BO26*3+BP26*1)</f>
        <v>0</v>
      </c>
      <c r="BR26" s="16"/>
      <c r="BS26" s="30"/>
      <c r="BT26" s="16"/>
      <c r="BU26" s="17">
        <f>SUM(BR26*5+BS26*3+BT26*1)</f>
        <v>0</v>
      </c>
      <c r="BV26" s="22">
        <f t="shared" si="2"/>
        <v>5</v>
      </c>
      <c r="BW26" s="195"/>
      <c r="BX26" s="289"/>
      <c r="BY26" s="276"/>
      <c r="BZ26" s="76" t="s">
        <v>53</v>
      </c>
      <c r="CA26" s="25"/>
      <c r="CB26" s="19">
        <f>IF(CA26=0,0,IF(CA26&gt;10,1,44-CA26*4))</f>
        <v>0</v>
      </c>
      <c r="CC26" s="19"/>
      <c r="CD26" s="26">
        <f>IF(CC26=0,0,IF(CC26=6,1,IF(CC26&gt;6,CC26,12-CC26*2)))</f>
        <v>0</v>
      </c>
      <c r="CE26" s="25"/>
      <c r="CF26" s="19"/>
      <c r="CG26" s="19"/>
      <c r="CH26" s="19"/>
      <c r="CI26" s="19"/>
      <c r="CJ26" s="109">
        <f>IF(CE26=0,0,IF(CE26&gt;5,CE26,6-CE26*1))+IF(CF26=0,0,IF(CF26&gt;5,CF26,12-CF26*2))+IF(CG26=0,0,IF(CG26&gt;5,CG26,18-CG26*3))+IF(CH26=0,0,IF(CH26&gt;5,CH26,18-CH26*3))+IF(CI26=0,0,IF(CI26&gt;5,CI26,24-CI26*4))</f>
        <v>0</v>
      </c>
      <c r="CK26" s="19"/>
      <c r="CL26" s="19"/>
      <c r="CM26" s="19"/>
      <c r="CN26" s="19"/>
      <c r="CO26" s="19"/>
      <c r="CP26" s="109">
        <f>IF(CK26=0,0,IF(CK26&gt;5,CK26,6-CK26*1))+IF(CL26=0,0,IF(CL26&gt;5,CL26,12-CL26*2))+IF(CM26=0,0,IF(CM26&gt;5,CM26,18-CM26*3))+IF(CN26=0,0,IF(CN26&gt;5,CN26,18-CN26*3))+IF(CO26=0,0,IF(CO26&gt;5,CO26,24-CO26*4))</f>
        <v>0</v>
      </c>
      <c r="CQ26" s="19"/>
      <c r="CR26" s="19"/>
      <c r="CS26" s="19"/>
      <c r="CT26" s="19"/>
      <c r="CU26" s="19"/>
      <c r="CV26" s="109">
        <f>IF(CQ26=0,0,IF(CQ26&gt;5,CQ26,6-CQ26*1))+IF(CR26=0,0,IF(CR26&gt;5,CR26,12-CR26*2))+IF(CS26=0,0,IF(CS26&gt;5,CS26,18-CS26*3))+IF(CT26=0,0,IF(CT26&gt;5,CT26,18-CT26*3))+IF(CU26=0,0,IF(CU26&gt;5,CU26,24-CU26*4))</f>
        <v>0</v>
      </c>
      <c r="CW26" s="18"/>
      <c r="CX26" s="16"/>
      <c r="CY26" s="16"/>
      <c r="CZ26" s="16"/>
      <c r="DA26" s="16"/>
      <c r="DB26" s="16"/>
      <c r="DC26" s="16"/>
      <c r="DD26" s="17"/>
      <c r="DE26" s="27">
        <f t="shared" si="1"/>
        <v>0</v>
      </c>
      <c r="DF26" s="195"/>
      <c r="DG26" s="200"/>
      <c r="DH26" s="276"/>
      <c r="DI26" s="278"/>
    </row>
    <row r="27" spans="1:113" ht="16.5" customHeight="1">
      <c r="A27" s="284" t="s">
        <v>137</v>
      </c>
      <c r="B27" s="76" t="s">
        <v>51</v>
      </c>
      <c r="C27" s="166"/>
      <c r="D27" s="165"/>
      <c r="E27" s="165"/>
      <c r="F27" s="165"/>
      <c r="G27" s="165"/>
      <c r="H27" s="16">
        <f>SUM(C27*5)</f>
        <v>0</v>
      </c>
      <c r="I27" s="165"/>
      <c r="J27" s="165"/>
      <c r="K27" s="165"/>
      <c r="L27" s="165"/>
      <c r="M27" s="165"/>
      <c r="N27" s="16">
        <f>SUM(I27*5)</f>
        <v>0</v>
      </c>
      <c r="O27" s="165"/>
      <c r="P27" s="165"/>
      <c r="Q27" s="165"/>
      <c r="R27" s="16">
        <f>SUM(O27*5)</f>
        <v>0</v>
      </c>
      <c r="S27" s="165"/>
      <c r="T27" s="165"/>
      <c r="U27" s="17">
        <f>SUM(S27*5)</f>
        <v>0</v>
      </c>
      <c r="V27" s="166"/>
      <c r="W27" s="165"/>
      <c r="X27" s="16">
        <f>SUM(V27*10)</f>
        <v>0</v>
      </c>
      <c r="Y27" s="204"/>
      <c r="Z27" s="205"/>
      <c r="AA27" s="16">
        <f>SUM(Y27*10)</f>
        <v>0</v>
      </c>
      <c r="AB27" s="16"/>
      <c r="AC27" s="17">
        <f>SUM(AB27*10)</f>
        <v>0</v>
      </c>
      <c r="AD27" s="18"/>
      <c r="AE27" s="19">
        <f>IF(AD27="A1",30,IF(AD27="A2",20,""))</f>
      </c>
      <c r="AF27" s="16"/>
      <c r="AG27" s="19">
        <f>IF(AF27="A1",30,IF(AF27="A2",20,""))</f>
      </c>
      <c r="AH27" s="16"/>
      <c r="AI27" s="19">
        <f>IF(AH27="A1",30,IF(AH27="A2",20,""))</f>
      </c>
      <c r="AJ27" s="16"/>
      <c r="AK27" s="110">
        <f>IF(AJ27="A1",30,IF(AJ27="A2",20,""))</f>
      </c>
      <c r="AL27" s="286"/>
      <c r="AM27" s="287"/>
      <c r="AN27" s="16">
        <f>SUM(AL27*10)</f>
        <v>0</v>
      </c>
      <c r="AO27" s="288"/>
      <c r="AP27" s="287"/>
      <c r="AQ27" s="16">
        <f>SUM(AO27*10)</f>
        <v>0</v>
      </c>
      <c r="AR27" s="19"/>
      <c r="AS27" s="16">
        <f>SUM(AR27*10)</f>
        <v>0</v>
      </c>
      <c r="AT27" s="19"/>
      <c r="AU27" s="16">
        <f>SUM(AT27*10)</f>
        <v>0</v>
      </c>
      <c r="AV27" s="22">
        <f t="shared" si="0"/>
        <v>0</v>
      </c>
      <c r="AW27" s="209">
        <f>SUM(AV27,AV28)</f>
        <v>0</v>
      </c>
      <c r="AX27" s="277" t="s">
        <v>137</v>
      </c>
      <c r="AY27" s="76" t="s">
        <v>52</v>
      </c>
      <c r="AZ27" s="18">
        <v>3</v>
      </c>
      <c r="BA27" s="16">
        <v>1</v>
      </c>
      <c r="BB27" s="16">
        <f>SUM(AZ27:BA27)</f>
        <v>4</v>
      </c>
      <c r="BC27" s="16">
        <v>3</v>
      </c>
      <c r="BD27" s="16">
        <v>1</v>
      </c>
      <c r="BE27" s="16">
        <f>SUM(BC27:BD27)</f>
        <v>4</v>
      </c>
      <c r="BF27" s="29"/>
      <c r="BG27" s="77"/>
      <c r="BH27" s="30"/>
      <c r="BI27" s="16">
        <f>SUM(BF27*2+BH27*2)</f>
        <v>0</v>
      </c>
      <c r="BJ27" s="16"/>
      <c r="BK27" s="77"/>
      <c r="BL27" s="16"/>
      <c r="BM27" s="16">
        <f>SUM(BJ27*2+BL27*2)</f>
        <v>0</v>
      </c>
      <c r="BN27" s="16"/>
      <c r="BO27" s="77"/>
      <c r="BP27" s="16"/>
      <c r="BQ27" s="16">
        <f>SUM(BN27*2+BP27*2)</f>
        <v>0</v>
      </c>
      <c r="BR27" s="16"/>
      <c r="BS27" s="77"/>
      <c r="BT27" s="16"/>
      <c r="BU27" s="17">
        <f>SUM(BR27*2+BT27*2)</f>
        <v>0</v>
      </c>
      <c r="BV27" s="22">
        <f t="shared" si="2"/>
        <v>8</v>
      </c>
      <c r="BW27" s="195">
        <f>SUM(BV27,BV28)</f>
        <v>8</v>
      </c>
      <c r="BX27" s="282">
        <f>SUM(AW27,BW27)</f>
        <v>8</v>
      </c>
      <c r="BY27" s="277" t="str">
        <f ca="1">IF(CELL("contenuto",$A27)="","",CELL("contenuto",$A27))</f>
        <v>CARRARESE</v>
      </c>
      <c r="BZ27" s="76" t="s">
        <v>52</v>
      </c>
      <c r="CA27" s="25"/>
      <c r="CB27" s="19">
        <f>SUM(CA27*25)</f>
        <v>0</v>
      </c>
      <c r="CC27" s="19"/>
      <c r="CD27" s="26">
        <f>SUM(CC27*6)</f>
        <v>0</v>
      </c>
      <c r="CE27" s="25"/>
      <c r="CF27" s="19"/>
      <c r="CG27" s="19"/>
      <c r="CH27" s="19"/>
      <c r="CI27" s="19"/>
      <c r="CJ27" s="109">
        <f>SUM(CE27*3+CF27*6+CG27*10+CH27*15+CI27*20)</f>
        <v>0</v>
      </c>
      <c r="CK27" s="19"/>
      <c r="CL27" s="19"/>
      <c r="CM27" s="19"/>
      <c r="CN27" s="19"/>
      <c r="CO27" s="19"/>
      <c r="CP27" s="109">
        <f>SUM(CK27*3+CL27*6+CM27*10+CN27*15+CO27*20)</f>
        <v>0</v>
      </c>
      <c r="CQ27" s="19"/>
      <c r="CR27" s="19"/>
      <c r="CS27" s="19"/>
      <c r="CT27" s="19"/>
      <c r="CU27" s="19"/>
      <c r="CV27" s="109">
        <f>SUM(CQ27*3+CR27*6+CS27*10+CT27*15+CU27*20)</f>
        <v>0</v>
      </c>
      <c r="CW27" s="18"/>
      <c r="CX27" s="16"/>
      <c r="CY27" s="16"/>
      <c r="CZ27" s="16"/>
      <c r="DA27" s="16"/>
      <c r="DB27" s="16"/>
      <c r="DC27" s="16"/>
      <c r="DD27" s="17"/>
      <c r="DE27" s="27">
        <f t="shared" si="1"/>
        <v>0</v>
      </c>
      <c r="DF27" s="195">
        <f>SUM(DE27,DE28)</f>
        <v>0</v>
      </c>
      <c r="DG27" s="199">
        <f>SUM(DF27)</f>
        <v>0</v>
      </c>
      <c r="DH27" s="277" t="str">
        <f ca="1">IF(CELL("contenuto",$A27)="","",CELL("contenuto",$A27))</f>
        <v>CARRARESE</v>
      </c>
      <c r="DI27" s="278">
        <f>SUM(BX27,DG27)</f>
        <v>8</v>
      </c>
    </row>
    <row r="28" spans="1:113" ht="16.5" customHeight="1">
      <c r="A28" s="285"/>
      <c r="B28" s="76" t="s">
        <v>53</v>
      </c>
      <c r="C28" s="18"/>
      <c r="D28" s="16"/>
      <c r="E28" s="16"/>
      <c r="F28" s="16"/>
      <c r="G28" s="16"/>
      <c r="H28" s="19">
        <f>IF(C28=0,0,IF(C28&gt;15,1,32-C28*2))+IF(D28=0,0,IF(D28&gt;15,1,32-D28*2))+IF(E28=0,0,IF(E28&gt;15,1,32-E28*2))+IF(F28=0,0,IF(F28&gt;15,1,32-F28*2))+IF(G28=0,0,IF(G28&gt;15,1,32-G28*2))</f>
        <v>0</v>
      </c>
      <c r="I28" s="16"/>
      <c r="J28" s="16"/>
      <c r="K28" s="16"/>
      <c r="L28" s="16"/>
      <c r="M28" s="16"/>
      <c r="N28" s="19">
        <f>IF(I28=0,0,IF(I28&gt;15,1,32-I28*2))+IF(J28=0,0,IF(J28&gt;15,1,32-J28*2))+IF(K28=0,0,IF(K28&gt;15,1,32-K28*2))+IF(L28=0,0,IF(L28&gt;15,1,32-L28*2))+IF(M28=0,0,IF(M28&gt;15,1,32-M28*2))</f>
        <v>0</v>
      </c>
      <c r="O28" s="16"/>
      <c r="P28" s="16"/>
      <c r="Q28" s="16"/>
      <c r="R28" s="19">
        <f>IF(O28=0,0,IF(O28&gt;15,1,32-O28*2))+IF(P28=0,0,IF(P28&gt;15,1,32-P28*2))+IF(Q28=0,0,IF(Q28&gt;15,1,32-Q28*2))</f>
        <v>0</v>
      </c>
      <c r="S28" s="16"/>
      <c r="T28" s="16"/>
      <c r="U28" s="26">
        <f>IF(S28=0,0,IF(S28&gt;15,1,32-S28*2))+IF(T28=0,0,IF(T28&gt;15,1,32-T28*2))</f>
        <v>0</v>
      </c>
      <c r="V28" s="18"/>
      <c r="W28" s="16"/>
      <c r="X28" s="19">
        <f>IF(V28=0,0,IF(V28&gt;5,1,18-V28*3))+IF(W28=0,0,IF(W28&gt;5,1,18-W28*3))</f>
        <v>0</v>
      </c>
      <c r="Y28" s="16"/>
      <c r="Z28" s="16"/>
      <c r="AA28" s="19">
        <f>IF(Y28=0,0,IF(Y28&gt;5,1,18-Y28*3))+IF(Z28=0,0,IF(Z28&gt;5,1,18-Z28*3))</f>
        <v>0</v>
      </c>
      <c r="AB28" s="16"/>
      <c r="AC28" s="26">
        <f>IF(AB28=0,0,IF(AB28&gt;5,1,18-AB28*3))</f>
        <v>0</v>
      </c>
      <c r="AD28" s="18"/>
      <c r="AE28" s="19">
        <f>IF(AD28=0,0,IF(AD28&gt;10,1,IF(AD27="A1",33-AD28*3,22-AD28*2)))</f>
        <v>0</v>
      </c>
      <c r="AF28" s="16"/>
      <c r="AG28" s="19">
        <f>IF(AF28=0,0,IF(AF28&gt;10,1,IF(AF27="A1",33-AF28*3,22-AF28*2)))</f>
        <v>0</v>
      </c>
      <c r="AH28" s="16"/>
      <c r="AI28" s="19">
        <f>IF(AH28=0,0,IF(AH28&gt;10,1,IF(AH27="A1",33-AH28*3,22-AH28*2)))</f>
        <v>0</v>
      </c>
      <c r="AJ28" s="16"/>
      <c r="AK28" s="110">
        <f>IF(AJ28=0,0,IF(AJ28&gt;10,1,IF(AJ27="A1",33-AJ28*3,22-AJ28*2)))</f>
        <v>0</v>
      </c>
      <c r="AL28" s="25"/>
      <c r="AM28" s="19"/>
      <c r="AN28" s="19">
        <f>IF(AL28=0,0,IF(AL28&gt;5,1,23-AL28*3))+IF(AM28=0,0,IF(AM28&gt;5,1,23-AM28*3))</f>
        <v>0</v>
      </c>
      <c r="AO28" s="19"/>
      <c r="AP28" s="19"/>
      <c r="AQ28" s="19">
        <f>IF(AO28=0,0,IF(AO28&gt;5,1,23-AO28*3))+IF(AP28=0,0,IF(AP28&gt;5,1,23-AP28*3))</f>
        <v>0</v>
      </c>
      <c r="AR28" s="19"/>
      <c r="AS28" s="19">
        <f>IF(AR28=0,0,IF(AR28&gt;5,1,23-AR28*3))</f>
        <v>0</v>
      </c>
      <c r="AT28" s="19"/>
      <c r="AU28" s="19">
        <f>IF(AT28=0,0,IF(AT28&gt;5,1,23-AT28*3))</f>
        <v>0</v>
      </c>
      <c r="AV28" s="22">
        <f t="shared" si="0"/>
        <v>0</v>
      </c>
      <c r="AW28" s="209"/>
      <c r="AX28" s="276"/>
      <c r="AY28" s="76" t="s">
        <v>53</v>
      </c>
      <c r="AZ28" s="18"/>
      <c r="BA28" s="16"/>
      <c r="BB28" s="19">
        <f>IF(AZ28=0,0,IF(AZ28&gt;5,AZ28,6-AZ28*1))+IF(BA28=0,0,IF(BA28&gt;5,BA28,6-BA28*1))</f>
        <v>0</v>
      </c>
      <c r="BC28" s="19"/>
      <c r="BD28" s="19"/>
      <c r="BE28" s="19">
        <f>IF(BC28=0,0,IF(BC28&gt;5,BC28,6-BC28*1))+IF(BD28=0,0,IF(BD28&gt;5,BD28,6-BD28*1))</f>
        <v>0</v>
      </c>
      <c r="BF28" s="29"/>
      <c r="BG28" s="30"/>
      <c r="BH28" s="30"/>
      <c r="BI28" s="16">
        <f>SUM(BF28*5+BG28*3+BH28*1)</f>
        <v>0</v>
      </c>
      <c r="BJ28" s="16"/>
      <c r="BK28" s="30"/>
      <c r="BL28" s="16"/>
      <c r="BM28" s="16">
        <f>SUM(BJ28*5+BK28*3+BL28*1)</f>
        <v>0</v>
      </c>
      <c r="BN28" s="16"/>
      <c r="BO28" s="30"/>
      <c r="BP28" s="16"/>
      <c r="BQ28" s="16">
        <f>SUM(BN28*5+BO28*3+BP28*1)</f>
        <v>0</v>
      </c>
      <c r="BR28" s="16"/>
      <c r="BS28" s="30"/>
      <c r="BT28" s="16"/>
      <c r="BU28" s="17">
        <f>SUM(BR28*5+BS28*3+BT28*1)</f>
        <v>0</v>
      </c>
      <c r="BV28" s="22">
        <f t="shared" si="2"/>
        <v>0</v>
      </c>
      <c r="BW28" s="195"/>
      <c r="BX28" s="289"/>
      <c r="BY28" s="276"/>
      <c r="BZ28" s="76" t="s">
        <v>53</v>
      </c>
      <c r="CA28" s="25"/>
      <c r="CB28" s="19">
        <f>IF(CA28=0,0,IF(CA28&gt;10,1,44-CA28*4))</f>
        <v>0</v>
      </c>
      <c r="CC28" s="19"/>
      <c r="CD28" s="26">
        <f>IF(CC28=0,0,IF(CC28=6,1,IF(CC28&gt;6,CC28,12-CC28*2)))</f>
        <v>0</v>
      </c>
      <c r="CE28" s="25"/>
      <c r="CF28" s="19"/>
      <c r="CG28" s="19"/>
      <c r="CH28" s="19"/>
      <c r="CI28" s="19"/>
      <c r="CJ28" s="109">
        <f>IF(CE28=0,0,IF(CE28&gt;5,CE28,6-CE28*1))+IF(CF28=0,0,IF(CF28&gt;5,CF28,12-CF28*2))+IF(CG28=0,0,IF(CG28&gt;5,CG28,18-CG28*3))+IF(CH28=0,0,IF(CH28&gt;5,CH28,18-CH28*3))+IF(CI28=0,0,IF(CI28&gt;5,CI28,24-CI28*4))</f>
        <v>0</v>
      </c>
      <c r="CK28" s="19"/>
      <c r="CL28" s="19"/>
      <c r="CM28" s="19"/>
      <c r="CN28" s="19"/>
      <c r="CO28" s="19"/>
      <c r="CP28" s="109">
        <f>IF(CK28=0,0,IF(CK28&gt;5,CK28,6-CK28*1))+IF(CL28=0,0,IF(CL28&gt;5,CL28,12-CL28*2))+IF(CM28=0,0,IF(CM28&gt;5,CM28,18-CM28*3))+IF(CN28=0,0,IF(CN28&gt;5,CN28,18-CN28*3))+IF(CO28=0,0,IF(CO28&gt;5,CO28,24-CO28*4))</f>
        <v>0</v>
      </c>
      <c r="CQ28" s="19"/>
      <c r="CR28" s="19"/>
      <c r="CS28" s="19"/>
      <c r="CT28" s="19"/>
      <c r="CU28" s="19"/>
      <c r="CV28" s="109">
        <f>IF(CQ28=0,0,IF(CQ28&gt;5,CQ28,6-CQ28*1))+IF(CR28=0,0,IF(CR28&gt;5,CR28,12-CR28*2))+IF(CS28=0,0,IF(CS28&gt;5,CS28,18-CS28*3))+IF(CT28=0,0,IF(CT28&gt;5,CT28,18-CT28*3))+IF(CU28=0,0,IF(CU28&gt;5,CU28,24-CU28*4))</f>
        <v>0</v>
      </c>
      <c r="CW28" s="18"/>
      <c r="CX28" s="16"/>
      <c r="CY28" s="16"/>
      <c r="CZ28" s="16"/>
      <c r="DA28" s="16"/>
      <c r="DB28" s="16"/>
      <c r="DC28" s="16"/>
      <c r="DD28" s="17"/>
      <c r="DE28" s="27">
        <f t="shared" si="1"/>
        <v>0</v>
      </c>
      <c r="DF28" s="195"/>
      <c r="DG28" s="200"/>
      <c r="DH28" s="276"/>
      <c r="DI28" s="278"/>
    </row>
    <row r="29" spans="1:113" ht="16.5" customHeight="1">
      <c r="A29" s="284" t="s">
        <v>146</v>
      </c>
      <c r="B29" s="76" t="s">
        <v>51</v>
      </c>
      <c r="C29" s="166"/>
      <c r="D29" s="165"/>
      <c r="E29" s="165"/>
      <c r="F29" s="165"/>
      <c r="G29" s="165"/>
      <c r="H29" s="16">
        <f>SUM(C29*5)</f>
        <v>0</v>
      </c>
      <c r="I29" s="165"/>
      <c r="J29" s="165"/>
      <c r="K29" s="165"/>
      <c r="L29" s="165"/>
      <c r="M29" s="165"/>
      <c r="N29" s="16">
        <f>SUM(I29*5)</f>
        <v>0</v>
      </c>
      <c r="O29" s="165"/>
      <c r="P29" s="165"/>
      <c r="Q29" s="165"/>
      <c r="R29" s="16">
        <f>SUM(O29*5)</f>
        <v>0</v>
      </c>
      <c r="S29" s="165"/>
      <c r="T29" s="165"/>
      <c r="U29" s="17">
        <f>SUM(S29*5)</f>
        <v>0</v>
      </c>
      <c r="V29" s="166"/>
      <c r="W29" s="165"/>
      <c r="X29" s="16">
        <f>SUM(V29*10)</f>
        <v>0</v>
      </c>
      <c r="Y29" s="204"/>
      <c r="Z29" s="205"/>
      <c r="AA29" s="16">
        <f>SUM(Y29*10)</f>
        <v>0</v>
      </c>
      <c r="AB29" s="16"/>
      <c r="AC29" s="17">
        <f>SUM(AB29*10)</f>
        <v>0</v>
      </c>
      <c r="AD29" s="18"/>
      <c r="AE29" s="19">
        <f>IF(AD29="A1",30,IF(AD29="A2",20,""))</f>
      </c>
      <c r="AF29" s="16"/>
      <c r="AG29" s="19">
        <f>IF(AF29="A1",30,IF(AF29="A2",20,""))</f>
      </c>
      <c r="AH29" s="16"/>
      <c r="AI29" s="19">
        <f>IF(AH29="A1",30,IF(AH29="A2",20,""))</f>
      </c>
      <c r="AJ29" s="16"/>
      <c r="AK29" s="110">
        <f>IF(AJ29="A1",30,IF(AJ29="A2",20,""))</f>
      </c>
      <c r="AL29" s="286"/>
      <c r="AM29" s="287"/>
      <c r="AN29" s="16">
        <f>SUM(AL29*10)</f>
        <v>0</v>
      </c>
      <c r="AO29" s="288"/>
      <c r="AP29" s="287"/>
      <c r="AQ29" s="16">
        <f>SUM(AO29*10)</f>
        <v>0</v>
      </c>
      <c r="AR29" s="19"/>
      <c r="AS29" s="16">
        <f>SUM(AR29*10)</f>
        <v>0</v>
      </c>
      <c r="AT29" s="19"/>
      <c r="AU29" s="16">
        <f>SUM(AT29*10)</f>
        <v>0</v>
      </c>
      <c r="AV29" s="22">
        <f t="shared" si="0"/>
        <v>0</v>
      </c>
      <c r="AW29" s="209">
        <f>SUM(AV29,AV30)</f>
        <v>0</v>
      </c>
      <c r="AX29" s="277" t="str">
        <f ca="1">IF(CELL("contenuto",$A29)="","",CELL("contenuto",$A29))</f>
        <v>BUTTERFLY</v>
      </c>
      <c r="AY29" s="76" t="s">
        <v>52</v>
      </c>
      <c r="AZ29" s="18">
        <v>1</v>
      </c>
      <c r="BA29" s="16">
        <v>1</v>
      </c>
      <c r="BB29" s="16">
        <f>SUM(AZ29:BA29)</f>
        <v>2</v>
      </c>
      <c r="BC29" s="16">
        <v>1</v>
      </c>
      <c r="BD29" s="16">
        <v>2</v>
      </c>
      <c r="BE29" s="16">
        <f>SUM(BC29:BD29)</f>
        <v>3</v>
      </c>
      <c r="BF29" s="29"/>
      <c r="BG29" s="77"/>
      <c r="BH29" s="30"/>
      <c r="BI29" s="16">
        <f>SUM(BF29*2+BH29*2)</f>
        <v>0</v>
      </c>
      <c r="BJ29" s="16"/>
      <c r="BK29" s="77"/>
      <c r="BL29" s="16"/>
      <c r="BM29" s="16">
        <f>SUM(BJ29*2+BL29*2)</f>
        <v>0</v>
      </c>
      <c r="BN29" s="16"/>
      <c r="BO29" s="77"/>
      <c r="BP29" s="16"/>
      <c r="BQ29" s="16">
        <f>SUM(BN29*2+BP29*2)</f>
        <v>0</v>
      </c>
      <c r="BR29" s="16"/>
      <c r="BS29" s="77"/>
      <c r="BT29" s="16"/>
      <c r="BU29" s="17">
        <f>SUM(BR29*2+BT29*2)</f>
        <v>0</v>
      </c>
      <c r="BV29" s="22">
        <f t="shared" si="2"/>
        <v>5</v>
      </c>
      <c r="BW29" s="195">
        <f>SUM(BV29,BV30)</f>
        <v>7</v>
      </c>
      <c r="BX29" s="282">
        <f>SUM(AW29,BW29)</f>
        <v>7</v>
      </c>
      <c r="BY29" s="277" t="str">
        <f ca="1">IF(CELL("contenuto",$A29)="","",CELL("contenuto",$A29))</f>
        <v>BUTTERFLY</v>
      </c>
      <c r="BZ29" s="76" t="s">
        <v>52</v>
      </c>
      <c r="CA29" s="25"/>
      <c r="CB29" s="19">
        <f>SUM(CA29*25)</f>
        <v>0</v>
      </c>
      <c r="CC29" s="19"/>
      <c r="CD29" s="26">
        <f>SUM(CC29*6)</f>
        <v>0</v>
      </c>
      <c r="CE29" s="25"/>
      <c r="CF29" s="19"/>
      <c r="CG29" s="19"/>
      <c r="CH29" s="19"/>
      <c r="CI29" s="19"/>
      <c r="CJ29" s="109">
        <f>SUM(CE29*3+CF29*6+CG29*10+CH29*15+CI29*20)</f>
        <v>0</v>
      </c>
      <c r="CK29" s="19"/>
      <c r="CL29" s="19"/>
      <c r="CM29" s="19"/>
      <c r="CN29" s="19"/>
      <c r="CO29" s="19"/>
      <c r="CP29" s="109">
        <f>SUM(CK29*3+CL29*6+CM29*10+CN29*15+CO29*20)</f>
        <v>0</v>
      </c>
      <c r="CQ29" s="19"/>
      <c r="CR29" s="19"/>
      <c r="CS29" s="19"/>
      <c r="CT29" s="19"/>
      <c r="CU29" s="19"/>
      <c r="CV29" s="109">
        <f>SUM(CQ29*3+CR29*6+CS29*10+CT29*15+CU29*20)</f>
        <v>0</v>
      </c>
      <c r="CW29" s="18"/>
      <c r="CX29" s="16"/>
      <c r="CY29" s="16"/>
      <c r="CZ29" s="16"/>
      <c r="DA29" s="16"/>
      <c r="DB29" s="16"/>
      <c r="DC29" s="16"/>
      <c r="DD29" s="17"/>
      <c r="DE29" s="27">
        <f t="shared" si="1"/>
        <v>0</v>
      </c>
      <c r="DF29" s="195">
        <f>SUM(DE29,DE30)</f>
        <v>0</v>
      </c>
      <c r="DG29" s="199">
        <f>SUM(DF29)</f>
        <v>0</v>
      </c>
      <c r="DH29" s="277" t="str">
        <f ca="1">IF(CELL("contenuto",$A29)="","",CELL("contenuto",$A29))</f>
        <v>BUTTERFLY</v>
      </c>
      <c r="DI29" s="278">
        <f>SUM(BX29,DG29)</f>
        <v>7</v>
      </c>
    </row>
    <row r="30" spans="1:113" ht="16.5" customHeight="1">
      <c r="A30" s="285"/>
      <c r="B30" s="76" t="s">
        <v>53</v>
      </c>
      <c r="C30" s="18"/>
      <c r="D30" s="16"/>
      <c r="E30" s="16"/>
      <c r="F30" s="16"/>
      <c r="G30" s="16"/>
      <c r="H30" s="19">
        <f>IF(C30=0,0,IF(C30&gt;15,1,32-C30*2))+IF(D30=0,0,IF(D30&gt;15,1,32-D30*2))+IF(E30=0,0,IF(E30&gt;15,1,32-E30*2))+IF(F30=0,0,IF(F30&gt;15,1,32-F30*2))+IF(G30=0,0,IF(G30&gt;15,1,32-G30*2))</f>
        <v>0</v>
      </c>
      <c r="I30" s="16"/>
      <c r="J30" s="16"/>
      <c r="K30" s="16"/>
      <c r="L30" s="16"/>
      <c r="M30" s="16"/>
      <c r="N30" s="19">
        <f>IF(I30=0,0,IF(I30&gt;15,1,32-I30*2))+IF(J30=0,0,IF(J30&gt;15,1,32-J30*2))+IF(K30=0,0,IF(K30&gt;15,1,32-K30*2))+IF(L30=0,0,IF(L30&gt;15,1,32-L30*2))+IF(M30=0,0,IF(M30&gt;15,1,32-M30*2))</f>
        <v>0</v>
      </c>
      <c r="O30" s="16"/>
      <c r="P30" s="16"/>
      <c r="Q30" s="16"/>
      <c r="R30" s="19">
        <f>IF(O30=0,0,IF(O30&gt;15,1,32-O30*2))+IF(P30=0,0,IF(P30&gt;15,1,32-P30*2))+IF(Q30=0,0,IF(Q30&gt;15,1,32-Q30*2))</f>
        <v>0</v>
      </c>
      <c r="S30" s="16"/>
      <c r="T30" s="16"/>
      <c r="U30" s="26">
        <f>IF(S30=0,0,IF(S30&gt;15,1,32-S30*2))+IF(T30=0,0,IF(T30&gt;15,1,32-T30*2))</f>
        <v>0</v>
      </c>
      <c r="V30" s="18"/>
      <c r="W30" s="16"/>
      <c r="X30" s="19">
        <f>IF(V30=0,0,IF(V30&gt;5,1,18-V30*3))+IF(W30=0,0,IF(W30&gt;5,1,18-W30*3))</f>
        <v>0</v>
      </c>
      <c r="Y30" s="16"/>
      <c r="Z30" s="16"/>
      <c r="AA30" s="19">
        <f>IF(Y30=0,0,IF(Y30&gt;5,1,18-Y30*3))+IF(Z30=0,0,IF(Z30&gt;5,1,18-Z30*3))</f>
        <v>0</v>
      </c>
      <c r="AB30" s="16"/>
      <c r="AC30" s="26">
        <f>IF(AB30=0,0,IF(AB30&gt;5,1,18-AB30*3))</f>
        <v>0</v>
      </c>
      <c r="AD30" s="18"/>
      <c r="AE30" s="19">
        <f>IF(AD30=0,0,IF(AD30&gt;10,1,IF(AD29="A1",33-AD30*3,22-AD30*2)))</f>
        <v>0</v>
      </c>
      <c r="AF30" s="16"/>
      <c r="AG30" s="19">
        <f>IF(AF30=0,0,IF(AF30&gt;10,1,IF(AF29="A1",33-AF30*3,22-AF30*2)))</f>
        <v>0</v>
      </c>
      <c r="AH30" s="16"/>
      <c r="AI30" s="19">
        <f>IF(AH30=0,0,IF(AH30&gt;10,1,IF(AH29="A1",33-AH30*3,22-AH30*2)))</f>
        <v>0</v>
      </c>
      <c r="AJ30" s="16"/>
      <c r="AK30" s="110">
        <f>IF(AJ30=0,0,IF(AJ30&gt;10,1,IF(AJ29="A1",33-AJ30*3,22-AJ30*2)))</f>
        <v>0</v>
      </c>
      <c r="AL30" s="25"/>
      <c r="AM30" s="19"/>
      <c r="AN30" s="19">
        <f>IF(AL30=0,0,IF(AL30&gt;5,1,23-AL30*3))+IF(AM30=0,0,IF(AM30&gt;5,1,23-AM30*3))</f>
        <v>0</v>
      </c>
      <c r="AO30" s="19"/>
      <c r="AP30" s="19"/>
      <c r="AQ30" s="19">
        <f>IF(AO30=0,0,IF(AO30&gt;5,1,23-AO30*3))+IF(AP30=0,0,IF(AP30&gt;5,1,23-AP30*3))</f>
        <v>0</v>
      </c>
      <c r="AR30" s="19"/>
      <c r="AS30" s="19">
        <f>IF(AR30=0,0,IF(AR30&gt;5,1,23-AR30*3))</f>
        <v>0</v>
      </c>
      <c r="AT30" s="19"/>
      <c r="AU30" s="19">
        <f>IF(AT30=0,0,IF(AT30&gt;5,1,23-AT30*3))</f>
        <v>0</v>
      </c>
      <c r="AV30" s="22">
        <f t="shared" si="0"/>
        <v>0</v>
      </c>
      <c r="AW30" s="209"/>
      <c r="AX30" s="276"/>
      <c r="AY30" s="76" t="s">
        <v>53</v>
      </c>
      <c r="AZ30" s="18"/>
      <c r="BA30" s="16"/>
      <c r="BB30" s="19">
        <f>IF(AZ30=0,0,IF(AZ30&gt;5,AZ30,6-AZ30*1))+IF(BA30=0,0,IF(BA30&gt;5,BA30,6-BA30*1))</f>
        <v>0</v>
      </c>
      <c r="BC30" s="19">
        <v>4</v>
      </c>
      <c r="BD30" s="19"/>
      <c r="BE30" s="19">
        <f>IF(BC30=0,0,IF(BC30&gt;5,BC30,6-BC30*1))+IF(BD30=0,0,IF(BD30&gt;5,BD30,6-BD30*1))</f>
        <v>2</v>
      </c>
      <c r="BF30" s="29"/>
      <c r="BG30" s="30"/>
      <c r="BH30" s="30"/>
      <c r="BI30" s="16">
        <f>SUM(BF30*5+BG30*3+BH30*1)</f>
        <v>0</v>
      </c>
      <c r="BJ30" s="16"/>
      <c r="BK30" s="30"/>
      <c r="BL30" s="16"/>
      <c r="BM30" s="16">
        <f>SUM(BJ30*5+BK30*3+BL30*1)</f>
        <v>0</v>
      </c>
      <c r="BN30" s="16"/>
      <c r="BO30" s="30"/>
      <c r="BP30" s="16"/>
      <c r="BQ30" s="16">
        <f>SUM(BN30*5+BO30*3+BP30*1)</f>
        <v>0</v>
      </c>
      <c r="BR30" s="16"/>
      <c r="BS30" s="30"/>
      <c r="BT30" s="16"/>
      <c r="BU30" s="17">
        <f>SUM(BR30*5+BS30*3+BT30*1)</f>
        <v>0</v>
      </c>
      <c r="BV30" s="22">
        <f t="shared" si="2"/>
        <v>2</v>
      </c>
      <c r="BW30" s="195"/>
      <c r="BX30" s="289"/>
      <c r="BY30" s="276"/>
      <c r="BZ30" s="76" t="s">
        <v>53</v>
      </c>
      <c r="CA30" s="25"/>
      <c r="CB30" s="19">
        <f>IF(CA30=0,0,IF(CA30&gt;10,1,44-CA30*4))</f>
        <v>0</v>
      </c>
      <c r="CC30" s="19"/>
      <c r="CD30" s="26">
        <f>IF(CC30=0,0,IF(CC30=6,1,IF(CC30&gt;6,CC30,12-CC30*2)))</f>
        <v>0</v>
      </c>
      <c r="CE30" s="25"/>
      <c r="CF30" s="19"/>
      <c r="CG30" s="19"/>
      <c r="CH30" s="19"/>
      <c r="CI30" s="19"/>
      <c r="CJ30" s="109">
        <f>IF(CE30=0,0,IF(CE30&gt;5,CE30,6-CE30*1))+IF(CF30=0,0,IF(CF30&gt;5,CF30,12-CF30*2))+IF(CG30=0,0,IF(CG30&gt;5,CG30,18-CG30*3))+IF(CH30=0,0,IF(CH30&gt;5,CH30,18-CH30*3))+IF(CI30=0,0,IF(CI30&gt;5,CI30,24-CI30*4))</f>
        <v>0</v>
      </c>
      <c r="CK30" s="19"/>
      <c r="CL30" s="19"/>
      <c r="CM30" s="19"/>
      <c r="CN30" s="19"/>
      <c r="CO30" s="19"/>
      <c r="CP30" s="109">
        <f>IF(CK30=0,0,IF(CK30&gt;5,CK30,6-CK30*1))+IF(CL30=0,0,IF(CL30&gt;5,CL30,12-CL30*2))+IF(CM30=0,0,IF(CM30&gt;5,CM30,18-CM30*3))+IF(CN30=0,0,IF(CN30&gt;5,CN30,18-CN30*3))+IF(CO30=0,0,IF(CO30&gt;5,CO30,24-CO30*4))</f>
        <v>0</v>
      </c>
      <c r="CQ30" s="19"/>
      <c r="CR30" s="19"/>
      <c r="CS30" s="19"/>
      <c r="CT30" s="19"/>
      <c r="CU30" s="19"/>
      <c r="CV30" s="109">
        <f>IF(CQ30=0,0,IF(CQ30&gt;5,CQ30,6-CQ30*1))+IF(CR30=0,0,IF(CR30&gt;5,CR30,12-CR30*2))+IF(CS30=0,0,IF(CS30&gt;5,CS30,18-CS30*3))+IF(CT30=0,0,IF(CT30&gt;5,CT30,18-CT30*3))+IF(CU30=0,0,IF(CU30&gt;5,CU30,24-CU30*4))</f>
        <v>0</v>
      </c>
      <c r="CW30" s="18"/>
      <c r="CX30" s="16"/>
      <c r="CY30" s="16"/>
      <c r="CZ30" s="16"/>
      <c r="DA30" s="16"/>
      <c r="DB30" s="16"/>
      <c r="DC30" s="16"/>
      <c r="DD30" s="17"/>
      <c r="DE30" s="27">
        <f t="shared" si="1"/>
        <v>0</v>
      </c>
      <c r="DF30" s="195"/>
      <c r="DG30" s="200"/>
      <c r="DH30" s="276"/>
      <c r="DI30" s="278"/>
    </row>
    <row r="31" spans="1:113" ht="16.5" customHeight="1">
      <c r="A31" s="284" t="s">
        <v>138</v>
      </c>
      <c r="B31" s="76" t="s">
        <v>51</v>
      </c>
      <c r="C31" s="166"/>
      <c r="D31" s="165"/>
      <c r="E31" s="165"/>
      <c r="F31" s="165"/>
      <c r="G31" s="165"/>
      <c r="H31" s="16">
        <f>SUM(C31*5)</f>
        <v>0</v>
      </c>
      <c r="I31" s="165"/>
      <c r="J31" s="165"/>
      <c r="K31" s="165"/>
      <c r="L31" s="165"/>
      <c r="M31" s="165"/>
      <c r="N31" s="16">
        <f>SUM(I31*5)</f>
        <v>0</v>
      </c>
      <c r="O31" s="165"/>
      <c r="P31" s="165"/>
      <c r="Q31" s="165"/>
      <c r="R31" s="16">
        <f>SUM(O31*5)</f>
        <v>0</v>
      </c>
      <c r="S31" s="165"/>
      <c r="T31" s="165"/>
      <c r="U31" s="17">
        <f>SUM(S31*5)</f>
        <v>0</v>
      </c>
      <c r="V31" s="166"/>
      <c r="W31" s="165"/>
      <c r="X31" s="16">
        <f>SUM(V31*10)</f>
        <v>0</v>
      </c>
      <c r="Y31" s="204"/>
      <c r="Z31" s="205"/>
      <c r="AA31" s="16">
        <f>SUM(Y31*10)</f>
        <v>0</v>
      </c>
      <c r="AB31" s="16"/>
      <c r="AC31" s="17">
        <f>SUM(AB31*10)</f>
        <v>0</v>
      </c>
      <c r="AD31" s="18"/>
      <c r="AE31" s="19">
        <f>IF(AD31="A1",30,IF(AD31="A2",20,""))</f>
      </c>
      <c r="AF31" s="16"/>
      <c r="AG31" s="19">
        <f>IF(AF31="A1",30,IF(AF31="A2",20,""))</f>
      </c>
      <c r="AH31" s="16"/>
      <c r="AI31" s="19">
        <f>IF(AH31="A1",30,IF(AH31="A2",20,""))</f>
      </c>
      <c r="AJ31" s="16"/>
      <c r="AK31" s="110">
        <f>IF(AJ31="A1",30,IF(AJ31="A2",20,""))</f>
      </c>
      <c r="AL31" s="286"/>
      <c r="AM31" s="287"/>
      <c r="AN31" s="16">
        <f>SUM(AL31*10)</f>
        <v>0</v>
      </c>
      <c r="AO31" s="288"/>
      <c r="AP31" s="287"/>
      <c r="AQ31" s="16">
        <f>SUM(AO31*10)</f>
        <v>0</v>
      </c>
      <c r="AR31" s="19"/>
      <c r="AS31" s="16">
        <f>SUM(AR31*10)</f>
        <v>0</v>
      </c>
      <c r="AT31" s="19"/>
      <c r="AU31" s="16">
        <f>SUM(AT31*10)</f>
        <v>0</v>
      </c>
      <c r="AV31" s="22">
        <f t="shared" si="0"/>
        <v>0</v>
      </c>
      <c r="AW31" s="209">
        <f>SUM(AV31,AV32)</f>
        <v>0</v>
      </c>
      <c r="AX31" s="277" t="str">
        <f ca="1">IF(CELL("contenuto",$A31)="","",CELL("contenuto",$A31))</f>
        <v>DIAMANTE</v>
      </c>
      <c r="AY31" s="76" t="s">
        <v>52</v>
      </c>
      <c r="AZ31" s="18">
        <v>1</v>
      </c>
      <c r="BA31" s="16"/>
      <c r="BB31" s="16">
        <f>SUM(AZ31:BA31)</f>
        <v>1</v>
      </c>
      <c r="BC31" s="16">
        <v>1</v>
      </c>
      <c r="BD31" s="16">
        <v>3</v>
      </c>
      <c r="BE31" s="16">
        <f>SUM(BC31:BD31)</f>
        <v>4</v>
      </c>
      <c r="BF31" s="29">
        <v>2</v>
      </c>
      <c r="BG31" s="77"/>
      <c r="BH31" s="30">
        <v>3</v>
      </c>
      <c r="BI31" s="16">
        <f>SUM(BF31*2+BH31*2)</f>
        <v>10</v>
      </c>
      <c r="BJ31" s="16">
        <v>3</v>
      </c>
      <c r="BK31" s="77"/>
      <c r="BL31" s="16">
        <v>4</v>
      </c>
      <c r="BM31" s="16">
        <f>SUM(BJ31*2+BL31*2)</f>
        <v>14</v>
      </c>
      <c r="BN31" s="16"/>
      <c r="BO31" s="77"/>
      <c r="BP31" s="16"/>
      <c r="BQ31" s="16">
        <f>SUM(BN31*2+BP31*2)</f>
        <v>0</v>
      </c>
      <c r="BR31" s="16"/>
      <c r="BS31" s="77"/>
      <c r="BT31" s="16"/>
      <c r="BU31" s="17">
        <f>SUM(BR31*2+BT31*2)</f>
        <v>0</v>
      </c>
      <c r="BV31" s="22">
        <f t="shared" si="2"/>
        <v>29</v>
      </c>
      <c r="BW31" s="195">
        <f>SUM(BV31,BV32)</f>
        <v>29</v>
      </c>
      <c r="BX31" s="282">
        <f>SUM(AW31,BW31)</f>
        <v>29</v>
      </c>
      <c r="BY31" s="277" t="str">
        <f ca="1">IF(CELL("contenuto",$A31)="","",CELL("contenuto",$A31))</f>
        <v>DIAMANTE</v>
      </c>
      <c r="BZ31" s="76" t="s">
        <v>52</v>
      </c>
      <c r="CA31" s="25"/>
      <c r="CB31" s="19">
        <f>SUM(CA31*25)</f>
        <v>0</v>
      </c>
      <c r="CC31" s="19"/>
      <c r="CD31" s="26">
        <f>SUM(CC31*6)</f>
        <v>0</v>
      </c>
      <c r="CE31" s="25"/>
      <c r="CF31" s="19"/>
      <c r="CG31" s="19"/>
      <c r="CH31" s="19"/>
      <c r="CI31" s="19"/>
      <c r="CJ31" s="109">
        <f>SUM(CE31*3+CF31*6+CG31*10+CH31*15+CI31*20)</f>
        <v>0</v>
      </c>
      <c r="CK31" s="19"/>
      <c r="CL31" s="19"/>
      <c r="CM31" s="19"/>
      <c r="CN31" s="19"/>
      <c r="CO31" s="19"/>
      <c r="CP31" s="109">
        <f>SUM(CK31*3+CL31*6+CM31*10+CN31*15+CO31*20)</f>
        <v>0</v>
      </c>
      <c r="CQ31" s="19"/>
      <c r="CR31" s="19"/>
      <c r="CS31" s="19"/>
      <c r="CT31" s="19"/>
      <c r="CU31" s="19"/>
      <c r="CV31" s="109">
        <f>SUM(CQ31*3+CR31*6+CS31*10+CT31*15+CU31*20)</f>
        <v>0</v>
      </c>
      <c r="CW31" s="18"/>
      <c r="CX31" s="16"/>
      <c r="CY31" s="16"/>
      <c r="CZ31" s="16"/>
      <c r="DA31" s="16"/>
      <c r="DB31" s="16"/>
      <c r="DC31" s="16"/>
      <c r="DD31" s="17"/>
      <c r="DE31" s="27">
        <f t="shared" si="1"/>
        <v>0</v>
      </c>
      <c r="DF31" s="195">
        <f>SUM(DE31,DE32)</f>
        <v>0</v>
      </c>
      <c r="DG31" s="199">
        <f>SUM(DF31)</f>
        <v>0</v>
      </c>
      <c r="DH31" s="277" t="str">
        <f ca="1">IF(CELL("contenuto",$A31)="","",CELL("contenuto",$A31))</f>
        <v>DIAMANTE</v>
      </c>
      <c r="DI31" s="278">
        <f>SUM(BX31,DG31)</f>
        <v>29</v>
      </c>
    </row>
    <row r="32" spans="1:113" ht="16.5" customHeight="1">
      <c r="A32" s="285"/>
      <c r="B32" s="76" t="s">
        <v>53</v>
      </c>
      <c r="C32" s="18"/>
      <c r="D32" s="16"/>
      <c r="E32" s="16"/>
      <c r="F32" s="16"/>
      <c r="G32" s="16"/>
      <c r="H32" s="19">
        <f>IF(C32=0,0,IF(C32&gt;15,1,32-C32*2))+IF(D32=0,0,IF(D32&gt;15,1,32-D32*2))+IF(E32=0,0,IF(E32&gt;15,1,32-E32*2))+IF(F32=0,0,IF(F32&gt;15,1,32-F32*2))+IF(G32=0,0,IF(G32&gt;15,1,32-G32*2))</f>
        <v>0</v>
      </c>
      <c r="I32" s="16"/>
      <c r="J32" s="16"/>
      <c r="K32" s="16"/>
      <c r="L32" s="16"/>
      <c r="M32" s="16"/>
      <c r="N32" s="19">
        <f>IF(I32=0,0,IF(I32&gt;15,1,32-I32*2))+IF(J32=0,0,IF(J32&gt;15,1,32-J32*2))+IF(K32=0,0,IF(K32&gt;15,1,32-K32*2))+IF(L32=0,0,IF(L32&gt;15,1,32-L32*2))+IF(M32=0,0,IF(M32&gt;15,1,32-M32*2))</f>
        <v>0</v>
      </c>
      <c r="O32" s="16"/>
      <c r="P32" s="16"/>
      <c r="Q32" s="16"/>
      <c r="R32" s="19">
        <f>IF(O32=0,0,IF(O32&gt;15,1,32-O32*2))+IF(P32=0,0,IF(P32&gt;15,1,32-P32*2))+IF(Q32=0,0,IF(Q32&gt;15,1,32-Q32*2))</f>
        <v>0</v>
      </c>
      <c r="S32" s="16"/>
      <c r="T32" s="16"/>
      <c r="U32" s="26">
        <f>IF(S32=0,0,IF(S32&gt;15,1,32-S32*2))+IF(T32=0,0,IF(T32&gt;15,1,32-T32*2))</f>
        <v>0</v>
      </c>
      <c r="V32" s="18"/>
      <c r="W32" s="16"/>
      <c r="X32" s="19">
        <f>IF(V32=0,0,IF(V32&gt;5,1,18-V32*3))+IF(W32=0,0,IF(W32&gt;5,1,18-W32*3))</f>
        <v>0</v>
      </c>
      <c r="Y32" s="16"/>
      <c r="Z32" s="16"/>
      <c r="AA32" s="19">
        <f>IF(Y32=0,0,IF(Y32&gt;5,1,18-Y32*3))+IF(Z32=0,0,IF(Z32&gt;5,1,18-Z32*3))</f>
        <v>0</v>
      </c>
      <c r="AB32" s="16"/>
      <c r="AC32" s="26">
        <f>IF(AB32=0,0,IF(AB32&gt;5,1,18-AB32*3))</f>
        <v>0</v>
      </c>
      <c r="AD32" s="18"/>
      <c r="AE32" s="19">
        <f>IF(AD32=0,0,IF(AD32&gt;10,1,IF(AD31="A1",33-AD32*3,22-AD32*2)))</f>
        <v>0</v>
      </c>
      <c r="AF32" s="16"/>
      <c r="AG32" s="19">
        <f>IF(AF32=0,0,IF(AF32&gt;10,1,IF(AF31="A1",33-AF32*3,22-AF32*2)))</f>
        <v>0</v>
      </c>
      <c r="AH32" s="16"/>
      <c r="AI32" s="19">
        <f>IF(AH32=0,0,IF(AH32&gt;10,1,IF(AH31="A1",33-AH32*3,22-AH32*2)))</f>
        <v>0</v>
      </c>
      <c r="AJ32" s="16"/>
      <c r="AK32" s="110">
        <f>IF(AJ32=0,0,IF(AJ32&gt;10,1,IF(AJ31="A1",33-AJ32*3,22-AJ32*2)))</f>
        <v>0</v>
      </c>
      <c r="AL32" s="25"/>
      <c r="AM32" s="19"/>
      <c r="AN32" s="19">
        <f>IF(AL32=0,0,IF(AL32&gt;5,1,23-AL32*3))+IF(AM32=0,0,IF(AM32&gt;5,1,23-AM32*3))</f>
        <v>0</v>
      </c>
      <c r="AO32" s="19"/>
      <c r="AP32" s="19"/>
      <c r="AQ32" s="19">
        <f>IF(AO32=0,0,IF(AO32&gt;5,1,23-AO32*3))+IF(AP32=0,0,IF(AP32&gt;5,1,23-AP32*3))</f>
        <v>0</v>
      </c>
      <c r="AR32" s="19"/>
      <c r="AS32" s="19">
        <f>IF(AR32=0,0,IF(AR32&gt;5,1,23-AR32*3))</f>
        <v>0</v>
      </c>
      <c r="AT32" s="19"/>
      <c r="AU32" s="19">
        <f>IF(AT32=0,0,IF(AT32&gt;5,1,23-AT32*3))</f>
        <v>0</v>
      </c>
      <c r="AV32" s="22">
        <f t="shared" si="0"/>
        <v>0</v>
      </c>
      <c r="AW32" s="209"/>
      <c r="AX32" s="276"/>
      <c r="AY32" s="76" t="s">
        <v>53</v>
      </c>
      <c r="AZ32" s="18"/>
      <c r="BA32" s="16"/>
      <c r="BB32" s="19">
        <f>IF(AZ32=0,0,IF(AZ32&gt;5,AZ32,6-AZ32*1))+IF(BA32=0,0,IF(BA32&gt;5,BA32,6-BA32*1))</f>
        <v>0</v>
      </c>
      <c r="BC32" s="19"/>
      <c r="BD32" s="19"/>
      <c r="BE32" s="19">
        <f>IF(BC32=0,0,IF(BC32&gt;5,BC32,6-BC32*1))+IF(BD32=0,0,IF(BD32&gt;5,BD32,6-BD32*1))</f>
        <v>0</v>
      </c>
      <c r="BF32" s="29"/>
      <c r="BG32" s="30"/>
      <c r="BH32" s="30"/>
      <c r="BI32" s="16">
        <f>SUM(BF32*5+BG32*3+BH32*1)</f>
        <v>0</v>
      </c>
      <c r="BJ32" s="16"/>
      <c r="BK32" s="30"/>
      <c r="BL32" s="16"/>
      <c r="BM32" s="16">
        <f>SUM(BJ32*5+BK32*3+BL32*1)</f>
        <v>0</v>
      </c>
      <c r="BN32" s="16"/>
      <c r="BO32" s="30"/>
      <c r="BP32" s="16"/>
      <c r="BQ32" s="16">
        <f>SUM(BN32*5+BO32*3+BP32*1)</f>
        <v>0</v>
      </c>
      <c r="BR32" s="16"/>
      <c r="BS32" s="30"/>
      <c r="BT32" s="16"/>
      <c r="BU32" s="17">
        <f>SUM(BR32*5+BS32*3+BT32*1)</f>
        <v>0</v>
      </c>
      <c r="BV32" s="22">
        <f t="shared" si="2"/>
        <v>0</v>
      </c>
      <c r="BW32" s="195"/>
      <c r="BX32" s="289"/>
      <c r="BY32" s="276"/>
      <c r="BZ32" s="76" t="s">
        <v>53</v>
      </c>
      <c r="CA32" s="25"/>
      <c r="CB32" s="19">
        <f>IF(CA32=0,0,IF(CA32&gt;10,1,44-CA32*4))</f>
        <v>0</v>
      </c>
      <c r="CC32" s="19"/>
      <c r="CD32" s="26">
        <f>IF(CC32=0,0,IF(CC32=6,1,IF(CC32&gt;6,CC32,12-CC32*2)))</f>
        <v>0</v>
      </c>
      <c r="CE32" s="25"/>
      <c r="CF32" s="19"/>
      <c r="CG32" s="19"/>
      <c r="CH32" s="19"/>
      <c r="CI32" s="19"/>
      <c r="CJ32" s="109">
        <f>IF(CE32=0,0,IF(CE32&gt;5,CE32,6-CE32*1))+IF(CF32=0,0,IF(CF32&gt;5,CF32,12-CF32*2))+IF(CG32=0,0,IF(CG32&gt;5,CG32,18-CG32*3))+IF(CH32=0,0,IF(CH32&gt;5,CH32,18-CH32*3))+IF(CI32=0,0,IF(CI32&gt;5,CI32,24-CI32*4))</f>
        <v>0</v>
      </c>
      <c r="CK32" s="19"/>
      <c r="CL32" s="19"/>
      <c r="CM32" s="19"/>
      <c r="CN32" s="19"/>
      <c r="CO32" s="19"/>
      <c r="CP32" s="109">
        <f>IF(CK32=0,0,IF(CK32&gt;5,CK32,6-CK32*1))+IF(CL32=0,0,IF(CL32&gt;5,CL32,12-CL32*2))+IF(CM32=0,0,IF(CM32&gt;5,CM32,18-CM32*3))+IF(CN32=0,0,IF(CN32&gt;5,CN32,18-CN32*3))+IF(CO32=0,0,IF(CO32&gt;5,CO32,24-CO32*4))</f>
        <v>0</v>
      </c>
      <c r="CQ32" s="19"/>
      <c r="CR32" s="19"/>
      <c r="CS32" s="19"/>
      <c r="CT32" s="19"/>
      <c r="CU32" s="19"/>
      <c r="CV32" s="109">
        <f>IF(CQ32=0,0,IF(CQ32&gt;5,CQ32,6-CQ32*1))+IF(CR32=0,0,IF(CR32&gt;5,CR32,12-CR32*2))+IF(CS32=0,0,IF(CS32&gt;5,CS32,18-CS32*3))+IF(CT32=0,0,IF(CT32&gt;5,CT32,18-CT32*3))+IF(CU32=0,0,IF(CU32&gt;5,CU32,24-CU32*4))</f>
        <v>0</v>
      </c>
      <c r="CW32" s="18"/>
      <c r="CX32" s="16"/>
      <c r="CY32" s="16"/>
      <c r="CZ32" s="16"/>
      <c r="DA32" s="16"/>
      <c r="DB32" s="16"/>
      <c r="DC32" s="16"/>
      <c r="DD32" s="17"/>
      <c r="DE32" s="27">
        <f t="shared" si="1"/>
        <v>0</v>
      </c>
      <c r="DF32" s="195"/>
      <c r="DG32" s="200"/>
      <c r="DH32" s="276"/>
      <c r="DI32" s="278"/>
    </row>
    <row r="33" spans="1:113" ht="16.5" customHeight="1">
      <c r="A33" s="284" t="s">
        <v>82</v>
      </c>
      <c r="B33" s="76" t="s">
        <v>51</v>
      </c>
      <c r="C33" s="166"/>
      <c r="D33" s="165"/>
      <c r="E33" s="165"/>
      <c r="F33" s="165"/>
      <c r="G33" s="165"/>
      <c r="H33" s="16">
        <f>SUM(C33*5)</f>
        <v>0</v>
      </c>
      <c r="I33" s="165"/>
      <c r="J33" s="165"/>
      <c r="K33" s="165"/>
      <c r="L33" s="165"/>
      <c r="M33" s="165"/>
      <c r="N33" s="16">
        <f>SUM(I33*5)</f>
        <v>0</v>
      </c>
      <c r="O33" s="165"/>
      <c r="P33" s="165"/>
      <c r="Q33" s="165"/>
      <c r="R33" s="16">
        <f>SUM(O33*5)</f>
        <v>0</v>
      </c>
      <c r="S33" s="165"/>
      <c r="T33" s="165"/>
      <c r="U33" s="17">
        <f>SUM(S33*5)</f>
        <v>0</v>
      </c>
      <c r="V33" s="166"/>
      <c r="W33" s="165"/>
      <c r="X33" s="16">
        <f>SUM(V33*10)</f>
        <v>0</v>
      </c>
      <c r="Y33" s="204"/>
      <c r="Z33" s="205"/>
      <c r="AA33" s="16">
        <f>SUM(Y33*10)</f>
        <v>0</v>
      </c>
      <c r="AB33" s="16"/>
      <c r="AC33" s="17">
        <f>SUM(AB33*10)</f>
        <v>0</v>
      </c>
      <c r="AD33" s="18"/>
      <c r="AE33" s="19">
        <f>IF(AD33="A1",30,IF(AD33="A2",20,""))</f>
      </c>
      <c r="AF33" s="16"/>
      <c r="AG33" s="19">
        <f>IF(AF33="A1",30,IF(AF33="A2",20,""))</f>
      </c>
      <c r="AH33" s="16"/>
      <c r="AI33" s="19">
        <f>IF(AH33="A1",30,IF(AH33="A2",20,""))</f>
      </c>
      <c r="AJ33" s="16"/>
      <c r="AK33" s="110">
        <f>IF(AJ33="A1",30,IF(AJ33="A2",20,""))</f>
      </c>
      <c r="AL33" s="286"/>
      <c r="AM33" s="287"/>
      <c r="AN33" s="16">
        <f>SUM(AL33*10)</f>
        <v>0</v>
      </c>
      <c r="AO33" s="288"/>
      <c r="AP33" s="287"/>
      <c r="AQ33" s="16">
        <f>SUM(AO33*10)</f>
        <v>0</v>
      </c>
      <c r="AR33" s="19"/>
      <c r="AS33" s="16">
        <f>SUM(AR33*10)</f>
        <v>0</v>
      </c>
      <c r="AT33" s="19"/>
      <c r="AU33" s="16">
        <f>SUM(AT33*10)</f>
        <v>0</v>
      </c>
      <c r="AV33" s="22">
        <f t="shared" si="0"/>
        <v>0</v>
      </c>
      <c r="AW33" s="209">
        <f>SUM(AV33,AV34)</f>
        <v>0</v>
      </c>
      <c r="AX33" s="277" t="str">
        <f ca="1">IF(CELL("contenuto",$A33)="","",CELL("contenuto",$A33))</f>
        <v>OLIMPIA 81</v>
      </c>
      <c r="AY33" s="76" t="s">
        <v>52</v>
      </c>
      <c r="AZ33" s="18"/>
      <c r="BA33" s="16">
        <v>3</v>
      </c>
      <c r="BB33" s="16">
        <f>SUM(AZ33:BA33)</f>
        <v>3</v>
      </c>
      <c r="BC33" s="16">
        <v>1</v>
      </c>
      <c r="BD33" s="16">
        <v>3</v>
      </c>
      <c r="BE33" s="16">
        <f>SUM(BC33:BD33)</f>
        <v>4</v>
      </c>
      <c r="BF33" s="29"/>
      <c r="BG33" s="77"/>
      <c r="BH33" s="30"/>
      <c r="BI33" s="16">
        <f>SUM(BF33*2+BH33*2)</f>
        <v>0</v>
      </c>
      <c r="BJ33" s="16"/>
      <c r="BK33" s="77"/>
      <c r="BL33" s="16"/>
      <c r="BM33" s="16">
        <f>SUM(BJ33*2+BL33*2)</f>
        <v>0</v>
      </c>
      <c r="BN33" s="16"/>
      <c r="BO33" s="77"/>
      <c r="BP33" s="16"/>
      <c r="BQ33" s="16">
        <f>SUM(BN33*2+BP33*2)</f>
        <v>0</v>
      </c>
      <c r="BR33" s="16"/>
      <c r="BS33" s="77"/>
      <c r="BT33" s="16"/>
      <c r="BU33" s="17">
        <f>SUM(BR33*2+BT33*2)</f>
        <v>0</v>
      </c>
      <c r="BV33" s="22">
        <f t="shared" si="2"/>
        <v>7</v>
      </c>
      <c r="BW33" s="195">
        <f>SUM(BV33,BV34)</f>
        <v>20</v>
      </c>
      <c r="BX33" s="282">
        <f>SUM(AW33,BW33)</f>
        <v>20</v>
      </c>
      <c r="BY33" s="277" t="str">
        <f ca="1">IF(CELL("contenuto",$A33)="","",CELL("contenuto",$A33))</f>
        <v>OLIMPIA 81</v>
      </c>
      <c r="BZ33" s="76" t="s">
        <v>52</v>
      </c>
      <c r="CA33" s="25"/>
      <c r="CB33" s="19">
        <f>SUM(CA33*25)</f>
        <v>0</v>
      </c>
      <c r="CC33" s="19"/>
      <c r="CD33" s="26">
        <f>SUM(CC33*6)</f>
        <v>0</v>
      </c>
      <c r="CE33" s="25"/>
      <c r="CF33" s="19"/>
      <c r="CG33" s="19"/>
      <c r="CH33" s="19"/>
      <c r="CI33" s="19"/>
      <c r="CJ33" s="109">
        <f>SUM(CE33*3+CF33*6+CG33*10+CH33*15+CI33*20)</f>
        <v>0</v>
      </c>
      <c r="CK33" s="19"/>
      <c r="CL33" s="19"/>
      <c r="CM33" s="19"/>
      <c r="CN33" s="19"/>
      <c r="CO33" s="19"/>
      <c r="CP33" s="109">
        <f>SUM(CK33*3+CL33*6+CM33*10+CN33*15+CO33*20)</f>
        <v>0</v>
      </c>
      <c r="CQ33" s="19"/>
      <c r="CR33" s="19"/>
      <c r="CS33" s="19"/>
      <c r="CT33" s="19"/>
      <c r="CU33" s="19"/>
      <c r="CV33" s="109">
        <f>SUM(CQ33*3+CR33*6+CS33*10+CT33*15+CU33*20)</f>
        <v>0</v>
      </c>
      <c r="CW33" s="18"/>
      <c r="CX33" s="16"/>
      <c r="CY33" s="16"/>
      <c r="CZ33" s="16"/>
      <c r="DA33" s="16"/>
      <c r="DB33" s="16"/>
      <c r="DC33" s="16"/>
      <c r="DD33" s="17"/>
      <c r="DE33" s="27">
        <f t="shared" si="1"/>
        <v>0</v>
      </c>
      <c r="DF33" s="195">
        <f>SUM(DE33,DE34)</f>
        <v>0</v>
      </c>
      <c r="DG33" s="199">
        <f>SUM(DF33)</f>
        <v>0</v>
      </c>
      <c r="DH33" s="277" t="str">
        <f ca="1">IF(CELL("contenuto",$A33)="","",CELL("contenuto",$A33))</f>
        <v>OLIMPIA 81</v>
      </c>
      <c r="DI33" s="278">
        <f>SUM(BX33,DG33)</f>
        <v>20</v>
      </c>
    </row>
    <row r="34" spans="1:113" ht="16.5" customHeight="1">
      <c r="A34" s="285"/>
      <c r="B34" s="76" t="s">
        <v>53</v>
      </c>
      <c r="C34" s="18"/>
      <c r="D34" s="16"/>
      <c r="E34" s="16"/>
      <c r="F34" s="16"/>
      <c r="G34" s="16"/>
      <c r="H34" s="19">
        <f>IF(C34=0,0,IF(C34&gt;15,1,32-C34*2))+IF(D34=0,0,IF(D34&gt;15,1,32-D34*2))+IF(E34=0,0,IF(E34&gt;15,1,32-E34*2))+IF(F34=0,0,IF(F34&gt;15,1,32-F34*2))+IF(G34=0,0,IF(G34&gt;15,1,32-G34*2))</f>
        <v>0</v>
      </c>
      <c r="I34" s="16"/>
      <c r="J34" s="16"/>
      <c r="K34" s="16"/>
      <c r="L34" s="16"/>
      <c r="M34" s="16"/>
      <c r="N34" s="19">
        <f>IF(I34=0,0,IF(I34&gt;15,1,32-I34*2))+IF(J34=0,0,IF(J34&gt;15,1,32-J34*2))+IF(K34=0,0,IF(K34&gt;15,1,32-K34*2))+IF(L34=0,0,IF(L34&gt;15,1,32-L34*2))+IF(M34=0,0,IF(M34&gt;15,1,32-M34*2))</f>
        <v>0</v>
      </c>
      <c r="O34" s="16"/>
      <c r="P34" s="16"/>
      <c r="Q34" s="16"/>
      <c r="R34" s="19">
        <f>IF(O34=0,0,IF(O34&gt;15,1,32-O34*2))+IF(P34=0,0,IF(P34&gt;15,1,32-P34*2))+IF(Q34=0,0,IF(Q34&gt;15,1,32-Q34*2))</f>
        <v>0</v>
      </c>
      <c r="S34" s="16"/>
      <c r="T34" s="16"/>
      <c r="U34" s="26">
        <f>IF(S34=0,0,IF(S34&gt;15,1,32-S34*2))+IF(T34=0,0,IF(T34&gt;15,1,32-T34*2))</f>
        <v>0</v>
      </c>
      <c r="V34" s="18"/>
      <c r="W34" s="16"/>
      <c r="X34" s="19">
        <f>IF(V34=0,0,IF(V34&gt;5,1,18-V34*3))+IF(W34=0,0,IF(W34&gt;5,1,18-W34*3))</f>
        <v>0</v>
      </c>
      <c r="Y34" s="16"/>
      <c r="Z34" s="16"/>
      <c r="AA34" s="19">
        <f>IF(Y34=0,0,IF(Y34&gt;5,1,18-Y34*3))+IF(Z34=0,0,IF(Z34&gt;5,1,18-Z34*3))</f>
        <v>0</v>
      </c>
      <c r="AB34" s="16"/>
      <c r="AC34" s="26">
        <f>IF(AB34=0,0,IF(AB34&gt;5,1,18-AB34*3))</f>
        <v>0</v>
      </c>
      <c r="AD34" s="18"/>
      <c r="AE34" s="19">
        <f>IF(AD34=0,0,IF(AD34&gt;10,1,IF(AD33="A1",33-AD34*3,22-AD34*2)))</f>
        <v>0</v>
      </c>
      <c r="AF34" s="16"/>
      <c r="AG34" s="19">
        <f>IF(AF34=0,0,IF(AF34&gt;10,1,IF(AF33="A1",33-AF34*3,22-AF34*2)))</f>
        <v>0</v>
      </c>
      <c r="AH34" s="16"/>
      <c r="AI34" s="19">
        <f>IF(AH34=0,0,IF(AH34&gt;10,1,IF(AH33="A1",33-AH34*3,22-AH34*2)))</f>
        <v>0</v>
      </c>
      <c r="AJ34" s="16"/>
      <c r="AK34" s="110">
        <f>IF(AJ34=0,0,IF(AJ34&gt;10,1,IF(AJ33="A1",33-AJ34*3,22-AJ34*2)))</f>
        <v>0</v>
      </c>
      <c r="AL34" s="25"/>
      <c r="AM34" s="19"/>
      <c r="AN34" s="19">
        <f>IF(AL34=0,0,IF(AL34&gt;5,1,23-AL34*3))+IF(AM34=0,0,IF(AM34&gt;5,1,23-AM34*3))</f>
        <v>0</v>
      </c>
      <c r="AO34" s="19"/>
      <c r="AP34" s="19"/>
      <c r="AQ34" s="19">
        <f>IF(AO34=0,0,IF(AO34&gt;5,1,23-AO34*3))+IF(AP34=0,0,IF(AP34&gt;5,1,23-AP34*3))</f>
        <v>0</v>
      </c>
      <c r="AR34" s="19"/>
      <c r="AS34" s="19">
        <f>IF(AR34=0,0,IF(AR34&gt;5,1,23-AR34*3))</f>
        <v>0</v>
      </c>
      <c r="AT34" s="19"/>
      <c r="AU34" s="19">
        <f>IF(AT34=0,0,IF(AT34&gt;5,1,23-AT34*3))</f>
        <v>0</v>
      </c>
      <c r="AV34" s="22">
        <f t="shared" si="0"/>
        <v>0</v>
      </c>
      <c r="AW34" s="209"/>
      <c r="AX34" s="276"/>
      <c r="AY34" s="76" t="s">
        <v>53</v>
      </c>
      <c r="AZ34" s="18"/>
      <c r="BA34" s="16">
        <v>8</v>
      </c>
      <c r="BB34" s="19">
        <f>IF(AZ34=0,0,IF(AZ34&gt;5,AZ34,6-AZ34*1))+IF(BA34=0,0,IF(BA34&gt;5,BA34,6-BA34*1))</f>
        <v>8</v>
      </c>
      <c r="BC34" s="19"/>
      <c r="BD34" s="19">
        <v>1</v>
      </c>
      <c r="BE34" s="19">
        <f>IF(BC34=0,0,IF(BC34&gt;5,BC34,6-BC34*1))+IF(BD34=0,0,IF(BD34&gt;5,BD34,6-BD34*1))</f>
        <v>5</v>
      </c>
      <c r="BF34" s="29"/>
      <c r="BG34" s="30"/>
      <c r="BH34" s="30"/>
      <c r="BI34" s="16">
        <f>SUM(BF34*5+BG34*3+BH34*1)</f>
        <v>0</v>
      </c>
      <c r="BJ34" s="16"/>
      <c r="BK34" s="30"/>
      <c r="BL34" s="16"/>
      <c r="BM34" s="16">
        <f>SUM(BJ34*5+BK34*3+BL34*1)</f>
        <v>0</v>
      </c>
      <c r="BN34" s="16"/>
      <c r="BO34" s="30"/>
      <c r="BP34" s="16"/>
      <c r="BQ34" s="16">
        <f>SUM(BN34*5+BO34*3+BP34*1)</f>
        <v>0</v>
      </c>
      <c r="BR34" s="16"/>
      <c r="BS34" s="30"/>
      <c r="BT34" s="16"/>
      <c r="BU34" s="17">
        <f>SUM(BR34*5+BS34*3+BT34*1)</f>
        <v>0</v>
      </c>
      <c r="BV34" s="22">
        <f t="shared" si="2"/>
        <v>13</v>
      </c>
      <c r="BW34" s="195"/>
      <c r="BX34" s="289"/>
      <c r="BY34" s="276"/>
      <c r="BZ34" s="76" t="s">
        <v>53</v>
      </c>
      <c r="CA34" s="25"/>
      <c r="CB34" s="19">
        <f>IF(CA34=0,0,IF(CA34&gt;10,1,44-CA34*4))</f>
        <v>0</v>
      </c>
      <c r="CC34" s="19"/>
      <c r="CD34" s="26">
        <f>IF(CC34=0,0,IF(CC34=6,1,IF(CC34&gt;6,CC34,12-CC34*2)))</f>
        <v>0</v>
      </c>
      <c r="CE34" s="25"/>
      <c r="CF34" s="19"/>
      <c r="CG34" s="19"/>
      <c r="CH34" s="19"/>
      <c r="CI34" s="19"/>
      <c r="CJ34" s="109">
        <f>IF(CE34=0,0,IF(CE34&gt;5,CE34,6-CE34*1))+IF(CF34=0,0,IF(CF34&gt;5,CF34,12-CF34*2))+IF(CG34=0,0,IF(CG34&gt;5,CG34,18-CG34*3))+IF(CH34=0,0,IF(CH34&gt;5,CH34,18-CH34*3))+IF(CI34=0,0,IF(CI34&gt;5,CI34,24-CI34*4))</f>
        <v>0</v>
      </c>
      <c r="CK34" s="19"/>
      <c r="CL34" s="19"/>
      <c r="CM34" s="19"/>
      <c r="CN34" s="19"/>
      <c r="CO34" s="19"/>
      <c r="CP34" s="109">
        <f>IF(CK34=0,0,IF(CK34&gt;5,CK34,6-CK34*1))+IF(CL34=0,0,IF(CL34&gt;5,CL34,12-CL34*2))+IF(CM34=0,0,IF(CM34&gt;5,CM34,18-CM34*3))+IF(CN34=0,0,IF(CN34&gt;5,CN34,18-CN34*3))+IF(CO34=0,0,IF(CO34&gt;5,CO34,24-CO34*4))</f>
        <v>0</v>
      </c>
      <c r="CQ34" s="19"/>
      <c r="CR34" s="19"/>
      <c r="CS34" s="19"/>
      <c r="CT34" s="19"/>
      <c r="CU34" s="19"/>
      <c r="CV34" s="109">
        <f>IF(CQ34=0,0,IF(CQ34&gt;5,CQ34,6-CQ34*1))+IF(CR34=0,0,IF(CR34&gt;5,CR34,12-CR34*2))+IF(CS34=0,0,IF(CS34&gt;5,CS34,18-CS34*3))+IF(CT34=0,0,IF(CT34&gt;5,CT34,18-CT34*3))+IF(CU34=0,0,IF(CU34&gt;5,CU34,24-CU34*4))</f>
        <v>0</v>
      </c>
      <c r="CW34" s="18"/>
      <c r="CX34" s="16"/>
      <c r="CY34" s="16"/>
      <c r="CZ34" s="16"/>
      <c r="DA34" s="16"/>
      <c r="DB34" s="16"/>
      <c r="DC34" s="16"/>
      <c r="DD34" s="17"/>
      <c r="DE34" s="27">
        <f t="shared" si="1"/>
        <v>0</v>
      </c>
      <c r="DF34" s="195"/>
      <c r="DG34" s="200"/>
      <c r="DH34" s="276"/>
      <c r="DI34" s="278"/>
    </row>
    <row r="35" spans="1:113" ht="16.5" customHeight="1">
      <c r="A35" s="284" t="s">
        <v>139</v>
      </c>
      <c r="B35" s="76" t="s">
        <v>51</v>
      </c>
      <c r="C35" s="166"/>
      <c r="D35" s="165"/>
      <c r="E35" s="165"/>
      <c r="F35" s="165"/>
      <c r="G35" s="165"/>
      <c r="H35" s="16">
        <f>SUM(C35*5)</f>
        <v>0</v>
      </c>
      <c r="I35" s="165"/>
      <c r="J35" s="165"/>
      <c r="K35" s="165"/>
      <c r="L35" s="165"/>
      <c r="M35" s="165"/>
      <c r="N35" s="16">
        <f>SUM(I35*5)</f>
        <v>0</v>
      </c>
      <c r="O35" s="165"/>
      <c r="P35" s="165"/>
      <c r="Q35" s="165"/>
      <c r="R35" s="16">
        <f>SUM(O35*5)</f>
        <v>0</v>
      </c>
      <c r="S35" s="165"/>
      <c r="T35" s="165"/>
      <c r="U35" s="17">
        <f>SUM(S35*5)</f>
        <v>0</v>
      </c>
      <c r="V35" s="166"/>
      <c r="W35" s="165"/>
      <c r="X35" s="16">
        <f>SUM(V35*10)</f>
        <v>0</v>
      </c>
      <c r="Y35" s="204"/>
      <c r="Z35" s="205"/>
      <c r="AA35" s="16">
        <f>SUM(Y35*10)</f>
        <v>0</v>
      </c>
      <c r="AB35" s="16"/>
      <c r="AC35" s="17">
        <f>SUM(AB35*10)</f>
        <v>0</v>
      </c>
      <c r="AD35" s="18"/>
      <c r="AE35" s="19">
        <f>IF(AD35="A1",30,IF(AD35="A2",20,""))</f>
      </c>
      <c r="AF35" s="16"/>
      <c r="AG35" s="19">
        <f>IF(AF35="A1",30,IF(AF35="A2",20,""))</f>
      </c>
      <c r="AH35" s="16"/>
      <c r="AI35" s="19">
        <f>IF(AH35="A1",30,IF(AH35="A2",20,""))</f>
      </c>
      <c r="AJ35" s="16"/>
      <c r="AK35" s="110">
        <f>IF(AJ35="A1",30,IF(AJ35="A2",20,""))</f>
      </c>
      <c r="AL35" s="286"/>
      <c r="AM35" s="287"/>
      <c r="AN35" s="16">
        <f>SUM(AL35*10)</f>
        <v>0</v>
      </c>
      <c r="AO35" s="288"/>
      <c r="AP35" s="287"/>
      <c r="AQ35" s="16">
        <f>SUM(AO35*10)</f>
        <v>0</v>
      </c>
      <c r="AR35" s="19"/>
      <c r="AS35" s="16">
        <f>SUM(AR35*10)</f>
        <v>0</v>
      </c>
      <c r="AT35" s="19"/>
      <c r="AU35" s="16">
        <f>SUM(AT35*10)</f>
        <v>0</v>
      </c>
      <c r="AV35" s="22">
        <f t="shared" si="0"/>
        <v>0</v>
      </c>
      <c r="AW35" s="209">
        <f>SUM(AV35,AV36)</f>
        <v>0</v>
      </c>
      <c r="AX35" s="277" t="str">
        <f ca="1">IF(CELL("contenuto",$A35)="","",CELL("contenuto",$A35))</f>
        <v>PATAVIUM</v>
      </c>
      <c r="AY35" s="76" t="s">
        <v>52</v>
      </c>
      <c r="AZ35" s="18"/>
      <c r="BA35" s="16">
        <v>1</v>
      </c>
      <c r="BB35" s="16">
        <f>SUM(AZ35:BA35)</f>
        <v>1</v>
      </c>
      <c r="BC35" s="16">
        <v>1</v>
      </c>
      <c r="BD35" s="16">
        <v>1</v>
      </c>
      <c r="BE35" s="16">
        <f>SUM(BC35:BD35)</f>
        <v>2</v>
      </c>
      <c r="BF35" s="29"/>
      <c r="BG35" s="77"/>
      <c r="BH35" s="30"/>
      <c r="BI35" s="16">
        <f>SUM(BF35*2+BH35*2)</f>
        <v>0</v>
      </c>
      <c r="BJ35" s="16"/>
      <c r="BK35" s="77"/>
      <c r="BL35" s="16"/>
      <c r="BM35" s="16">
        <f>SUM(BJ35*2+BL35*2)</f>
        <v>0</v>
      </c>
      <c r="BN35" s="16"/>
      <c r="BO35" s="77"/>
      <c r="BP35" s="16"/>
      <c r="BQ35" s="16">
        <f>SUM(BN35*2+BP35*2)</f>
        <v>0</v>
      </c>
      <c r="BR35" s="16"/>
      <c r="BS35" s="77"/>
      <c r="BT35" s="16"/>
      <c r="BU35" s="17">
        <f>SUM(BR35*2+BT35*2)</f>
        <v>0</v>
      </c>
      <c r="BV35" s="22">
        <f t="shared" si="2"/>
        <v>3</v>
      </c>
      <c r="BW35" s="195">
        <f>SUM(BV35,BV36)</f>
        <v>6</v>
      </c>
      <c r="BX35" s="282">
        <f>SUM(AW35,BW35)</f>
        <v>6</v>
      </c>
      <c r="BY35" s="277" t="str">
        <f ca="1">IF(CELL("contenuto",$A35)="","",CELL("contenuto",$A35))</f>
        <v>PATAVIUM</v>
      </c>
      <c r="BZ35" s="76" t="s">
        <v>52</v>
      </c>
      <c r="CA35" s="25"/>
      <c r="CB35" s="19">
        <f>SUM(CA35*25)</f>
        <v>0</v>
      </c>
      <c r="CC35" s="19"/>
      <c r="CD35" s="26">
        <f>SUM(CC35*6)</f>
        <v>0</v>
      </c>
      <c r="CE35" s="25"/>
      <c r="CF35" s="19"/>
      <c r="CG35" s="19"/>
      <c r="CH35" s="19"/>
      <c r="CI35" s="19"/>
      <c r="CJ35" s="109">
        <f>SUM(CE35*3+CF35*6+CG35*10+CH35*15+CI35*20)</f>
        <v>0</v>
      </c>
      <c r="CK35" s="19"/>
      <c r="CL35" s="19"/>
      <c r="CM35" s="19"/>
      <c r="CN35" s="19"/>
      <c r="CO35" s="19"/>
      <c r="CP35" s="109">
        <f>SUM(CK35*3+CL35*6+CM35*10+CN35*15+CO35*20)</f>
        <v>0</v>
      </c>
      <c r="CQ35" s="19"/>
      <c r="CR35" s="19"/>
      <c r="CS35" s="19"/>
      <c r="CT35" s="19"/>
      <c r="CU35" s="19"/>
      <c r="CV35" s="109">
        <f>SUM(CQ35*3+CR35*6+CS35*10+CT35*15+CU35*20)</f>
        <v>0</v>
      </c>
      <c r="CW35" s="18"/>
      <c r="CX35" s="16"/>
      <c r="CY35" s="16"/>
      <c r="CZ35" s="16"/>
      <c r="DA35" s="16"/>
      <c r="DB35" s="16"/>
      <c r="DC35" s="16"/>
      <c r="DD35" s="17"/>
      <c r="DE35" s="27">
        <f t="shared" si="1"/>
        <v>0</v>
      </c>
      <c r="DF35" s="195">
        <f>SUM(DE35,DE36)</f>
        <v>0</v>
      </c>
      <c r="DG35" s="199">
        <f>SUM(DF35)</f>
        <v>0</v>
      </c>
      <c r="DH35" s="277" t="str">
        <f ca="1">IF(CELL("contenuto",$A35)="","",CELL("contenuto",$A35))</f>
        <v>PATAVIUM</v>
      </c>
      <c r="DI35" s="278">
        <f>SUM(BX35,DG35)</f>
        <v>6</v>
      </c>
    </row>
    <row r="36" spans="1:113" ht="16.5" customHeight="1">
      <c r="A36" s="285"/>
      <c r="B36" s="76" t="s">
        <v>53</v>
      </c>
      <c r="C36" s="18"/>
      <c r="D36" s="16"/>
      <c r="E36" s="16"/>
      <c r="F36" s="16"/>
      <c r="G36" s="16"/>
      <c r="H36" s="19">
        <f>IF(C36=0,0,IF(C36&gt;15,1,32-C36*2))+IF(D36=0,0,IF(D36&gt;15,1,32-D36*2))+IF(E36=0,0,IF(E36&gt;15,1,32-E36*2))+IF(F36=0,0,IF(F36&gt;15,1,32-F36*2))+IF(G36=0,0,IF(G36&gt;15,1,32-G36*2))</f>
        <v>0</v>
      </c>
      <c r="I36" s="16"/>
      <c r="J36" s="16"/>
      <c r="K36" s="16"/>
      <c r="L36" s="16"/>
      <c r="M36" s="16"/>
      <c r="N36" s="19">
        <f>IF(I36=0,0,IF(I36&gt;15,1,32-I36*2))+IF(J36=0,0,IF(J36&gt;15,1,32-J36*2))+IF(K36=0,0,IF(K36&gt;15,1,32-K36*2))+IF(L36=0,0,IF(L36&gt;15,1,32-L36*2))+IF(M36=0,0,IF(M36&gt;15,1,32-M36*2))</f>
        <v>0</v>
      </c>
      <c r="O36" s="16"/>
      <c r="P36" s="16"/>
      <c r="Q36" s="16"/>
      <c r="R36" s="19">
        <f>IF(O36=0,0,IF(O36&gt;15,1,32-O36*2))+IF(P36=0,0,IF(P36&gt;15,1,32-P36*2))+IF(Q36=0,0,IF(Q36&gt;15,1,32-Q36*2))</f>
        <v>0</v>
      </c>
      <c r="S36" s="16"/>
      <c r="T36" s="16"/>
      <c r="U36" s="26">
        <f>IF(S36=0,0,IF(S36&gt;15,1,32-S36*2))+IF(T36=0,0,IF(T36&gt;15,1,32-T36*2))</f>
        <v>0</v>
      </c>
      <c r="V36" s="18"/>
      <c r="W36" s="16"/>
      <c r="X36" s="19">
        <f>IF(V36=0,0,IF(V36&gt;5,1,18-V36*3))+IF(W36=0,0,IF(W36&gt;5,1,18-W36*3))</f>
        <v>0</v>
      </c>
      <c r="Y36" s="16"/>
      <c r="Z36" s="16"/>
      <c r="AA36" s="19">
        <f>IF(Y36=0,0,IF(Y36&gt;5,1,18-Y36*3))+IF(Z36=0,0,IF(Z36&gt;5,1,18-Z36*3))</f>
        <v>0</v>
      </c>
      <c r="AB36" s="16"/>
      <c r="AC36" s="26">
        <f>IF(AB36=0,0,IF(AB36&gt;5,1,18-AB36*3))</f>
        <v>0</v>
      </c>
      <c r="AD36" s="18"/>
      <c r="AE36" s="19">
        <f>IF(AD36=0,0,IF(AD36&gt;10,1,IF(AD35="A1",33-AD36*3,22-AD36*2)))</f>
        <v>0</v>
      </c>
      <c r="AF36" s="16"/>
      <c r="AG36" s="19">
        <f>IF(AF36=0,0,IF(AF36&gt;10,1,IF(AF35="A1",33-AF36*3,22-AF36*2)))</f>
        <v>0</v>
      </c>
      <c r="AH36" s="16"/>
      <c r="AI36" s="19">
        <f>IF(AH36=0,0,IF(AH36&gt;10,1,IF(AH35="A1",33-AH36*3,22-AH36*2)))</f>
        <v>0</v>
      </c>
      <c r="AJ36" s="16"/>
      <c r="AK36" s="110">
        <f>IF(AJ36=0,0,IF(AJ36&gt;10,1,IF(AJ35="A1",33-AJ36*3,22-AJ36*2)))</f>
        <v>0</v>
      </c>
      <c r="AL36" s="25"/>
      <c r="AM36" s="19"/>
      <c r="AN36" s="19">
        <f>IF(AL36=0,0,IF(AL36&gt;5,1,23-AL36*3))+IF(AM36=0,0,IF(AM36&gt;5,1,23-AM36*3))</f>
        <v>0</v>
      </c>
      <c r="AO36" s="19"/>
      <c r="AP36" s="19"/>
      <c r="AQ36" s="19">
        <f>IF(AO36=0,0,IF(AO36&gt;5,1,23-AO36*3))+IF(AP36=0,0,IF(AP36&gt;5,1,23-AP36*3))</f>
        <v>0</v>
      </c>
      <c r="AR36" s="19"/>
      <c r="AS36" s="19">
        <f>IF(AR36=0,0,IF(AR36&gt;5,1,23-AR36*3))</f>
        <v>0</v>
      </c>
      <c r="AT36" s="19"/>
      <c r="AU36" s="19">
        <f>IF(AT36=0,0,IF(AT36&gt;5,1,23-AT36*3))</f>
        <v>0</v>
      </c>
      <c r="AV36" s="22">
        <f t="shared" si="0"/>
        <v>0</v>
      </c>
      <c r="AW36" s="209"/>
      <c r="AX36" s="276"/>
      <c r="AY36" s="76" t="s">
        <v>53</v>
      </c>
      <c r="AZ36" s="18"/>
      <c r="BA36" s="16">
        <v>5</v>
      </c>
      <c r="BB36" s="19">
        <f>IF(AZ36=0,0,IF(AZ36&gt;5,AZ36,6-AZ36*1))+IF(BA36=0,0,IF(BA36&gt;5,BA36,6-BA36*1))</f>
        <v>1</v>
      </c>
      <c r="BC36" s="19">
        <v>5</v>
      </c>
      <c r="BD36" s="19">
        <v>5</v>
      </c>
      <c r="BE36" s="19">
        <f>IF(BC36=0,0,IF(BC36&gt;5,BC36,6-BC36*1))+IF(BD36=0,0,IF(BD36&gt;5,BD36,6-BD36*1))</f>
        <v>2</v>
      </c>
      <c r="BF36" s="29"/>
      <c r="BG36" s="30"/>
      <c r="BH36" s="30"/>
      <c r="BI36" s="16">
        <f>SUM(BF36*5+BG36*3+BH36*1)</f>
        <v>0</v>
      </c>
      <c r="BJ36" s="16"/>
      <c r="BK36" s="30"/>
      <c r="BL36" s="16"/>
      <c r="BM36" s="16">
        <f>SUM(BJ36*5+BK36*3+BL36*1)</f>
        <v>0</v>
      </c>
      <c r="BN36" s="16"/>
      <c r="BO36" s="30"/>
      <c r="BP36" s="16"/>
      <c r="BQ36" s="16">
        <f>SUM(BN36*5+BO36*3+BP36*1)</f>
        <v>0</v>
      </c>
      <c r="BR36" s="16"/>
      <c r="BS36" s="30"/>
      <c r="BT36" s="16"/>
      <c r="BU36" s="17">
        <f>SUM(BR36*5+BS36*3+BT36*1)</f>
        <v>0</v>
      </c>
      <c r="BV36" s="22">
        <f t="shared" si="2"/>
        <v>3</v>
      </c>
      <c r="BW36" s="195"/>
      <c r="BX36" s="289"/>
      <c r="BY36" s="276"/>
      <c r="BZ36" s="76" t="s">
        <v>53</v>
      </c>
      <c r="CA36" s="25"/>
      <c r="CB36" s="19">
        <f>IF(CA36=0,0,IF(CA36&gt;10,1,44-CA36*4))</f>
        <v>0</v>
      </c>
      <c r="CC36" s="19"/>
      <c r="CD36" s="26">
        <f>IF(CC36=0,0,IF(CC36=6,1,IF(CC36&gt;6,CC36,12-CC36*2)))</f>
        <v>0</v>
      </c>
      <c r="CE36" s="25"/>
      <c r="CF36" s="19"/>
      <c r="CG36" s="19"/>
      <c r="CH36" s="19"/>
      <c r="CI36" s="19"/>
      <c r="CJ36" s="109">
        <f>IF(CE36=0,0,IF(CE36&gt;5,CE36,6-CE36*1))+IF(CF36=0,0,IF(CF36&gt;5,CF36,12-CF36*2))+IF(CG36=0,0,IF(CG36&gt;5,CG36,18-CG36*3))+IF(CH36=0,0,IF(CH36&gt;5,CH36,18-CH36*3))+IF(CI36=0,0,IF(CI36&gt;5,CI36,24-CI36*4))</f>
        <v>0</v>
      </c>
      <c r="CK36" s="19"/>
      <c r="CL36" s="19"/>
      <c r="CM36" s="19"/>
      <c r="CN36" s="19"/>
      <c r="CO36" s="19"/>
      <c r="CP36" s="109">
        <f>IF(CK36=0,0,IF(CK36&gt;5,CK36,6-CK36*1))+IF(CL36=0,0,IF(CL36&gt;5,CL36,12-CL36*2))+IF(CM36=0,0,IF(CM36&gt;5,CM36,18-CM36*3))+IF(CN36=0,0,IF(CN36&gt;5,CN36,18-CN36*3))+IF(CO36=0,0,IF(CO36&gt;5,CO36,24-CO36*4))</f>
        <v>0</v>
      </c>
      <c r="CQ36" s="19"/>
      <c r="CR36" s="19"/>
      <c r="CS36" s="19"/>
      <c r="CT36" s="19"/>
      <c r="CU36" s="19"/>
      <c r="CV36" s="109">
        <f>IF(CQ36=0,0,IF(CQ36&gt;5,CQ36,6-CQ36*1))+IF(CR36=0,0,IF(CR36&gt;5,CR36,12-CR36*2))+IF(CS36=0,0,IF(CS36&gt;5,CS36,18-CS36*3))+IF(CT36=0,0,IF(CT36&gt;5,CT36,18-CT36*3))+IF(CU36=0,0,IF(CU36&gt;5,CU36,24-CU36*4))</f>
        <v>0</v>
      </c>
      <c r="CW36" s="18"/>
      <c r="CX36" s="16"/>
      <c r="CY36" s="16"/>
      <c r="CZ36" s="16"/>
      <c r="DA36" s="16"/>
      <c r="DB36" s="16"/>
      <c r="DC36" s="16"/>
      <c r="DD36" s="17"/>
      <c r="DE36" s="27">
        <f t="shared" si="1"/>
        <v>0</v>
      </c>
      <c r="DF36" s="195"/>
      <c r="DG36" s="200"/>
      <c r="DH36" s="276"/>
      <c r="DI36" s="278"/>
    </row>
    <row r="37" spans="1:113" ht="16.5" customHeight="1">
      <c r="A37" s="284" t="s">
        <v>140</v>
      </c>
      <c r="B37" s="76" t="s">
        <v>51</v>
      </c>
      <c r="C37" s="166"/>
      <c r="D37" s="165"/>
      <c r="E37" s="165"/>
      <c r="F37" s="165"/>
      <c r="G37" s="165"/>
      <c r="H37" s="16">
        <f>SUM(C37*5)</f>
        <v>0</v>
      </c>
      <c r="I37" s="165"/>
      <c r="J37" s="165"/>
      <c r="K37" s="165"/>
      <c r="L37" s="165"/>
      <c r="M37" s="165"/>
      <c r="N37" s="16">
        <f>SUM(I37*5)</f>
        <v>0</v>
      </c>
      <c r="O37" s="165"/>
      <c r="P37" s="165"/>
      <c r="Q37" s="165"/>
      <c r="R37" s="16">
        <f>SUM(O37*5)</f>
        <v>0</v>
      </c>
      <c r="S37" s="165"/>
      <c r="T37" s="165"/>
      <c r="U37" s="17">
        <f>SUM(S37*5)</f>
        <v>0</v>
      </c>
      <c r="V37" s="166"/>
      <c r="W37" s="165"/>
      <c r="X37" s="16">
        <f>SUM(V37*10)</f>
        <v>0</v>
      </c>
      <c r="Y37" s="204"/>
      <c r="Z37" s="205"/>
      <c r="AA37" s="16">
        <f>SUM(Y37*10)</f>
        <v>0</v>
      </c>
      <c r="AB37" s="16"/>
      <c r="AC37" s="17">
        <f>SUM(AB37*10)</f>
        <v>0</v>
      </c>
      <c r="AD37" s="18"/>
      <c r="AE37" s="19">
        <f>IF(AD37="A1",30,IF(AD37="A2",20,""))</f>
      </c>
      <c r="AF37" s="16"/>
      <c r="AG37" s="19">
        <f>IF(AF37="A1",30,IF(AF37="A2",20,""))</f>
      </c>
      <c r="AH37" s="16"/>
      <c r="AI37" s="19">
        <f>IF(AH37="A1",30,IF(AH37="A2",20,""))</f>
      </c>
      <c r="AJ37" s="16"/>
      <c r="AK37" s="110">
        <f>IF(AJ37="A1",30,IF(AJ37="A2",20,""))</f>
      </c>
      <c r="AL37" s="286"/>
      <c r="AM37" s="287"/>
      <c r="AN37" s="16">
        <f>SUM(AL37*10)</f>
        <v>0</v>
      </c>
      <c r="AO37" s="288"/>
      <c r="AP37" s="287"/>
      <c r="AQ37" s="16">
        <f>SUM(AO37*10)</f>
        <v>0</v>
      </c>
      <c r="AR37" s="19"/>
      <c r="AS37" s="16">
        <f>SUM(AR37*10)</f>
        <v>0</v>
      </c>
      <c r="AT37" s="19"/>
      <c r="AU37" s="16">
        <f>SUM(AT37*10)</f>
        <v>0</v>
      </c>
      <c r="AV37" s="22">
        <f t="shared" si="0"/>
        <v>0</v>
      </c>
      <c r="AW37" s="209">
        <f>SUM(AV37,AV38)</f>
        <v>0</v>
      </c>
      <c r="AX37" s="277" t="str">
        <f ca="1">IF(CELL("contenuto",$A37)="","",CELL("contenuto",$A37))</f>
        <v>RITMICA MESTRINA</v>
      </c>
      <c r="AY37" s="76" t="s">
        <v>52</v>
      </c>
      <c r="AZ37" s="18"/>
      <c r="BA37" s="16">
        <v>1</v>
      </c>
      <c r="BB37" s="16">
        <f>SUM(AZ37:BA37)</f>
        <v>1</v>
      </c>
      <c r="BC37" s="16"/>
      <c r="BD37" s="16">
        <v>3</v>
      </c>
      <c r="BE37" s="16">
        <f>SUM(BC37:BD37)</f>
        <v>3</v>
      </c>
      <c r="BF37" s="29"/>
      <c r="BG37" s="77"/>
      <c r="BH37" s="30"/>
      <c r="BI37" s="16">
        <f>SUM(BF37*2+BH37*2)</f>
        <v>0</v>
      </c>
      <c r="BJ37" s="16"/>
      <c r="BK37" s="77"/>
      <c r="BL37" s="16"/>
      <c r="BM37" s="16">
        <f>SUM(BJ37*2+BL37*2)</f>
        <v>0</v>
      </c>
      <c r="BN37" s="16"/>
      <c r="BO37" s="77"/>
      <c r="BP37" s="16"/>
      <c r="BQ37" s="16">
        <f>SUM(BN37*2+BP37*2)</f>
        <v>0</v>
      </c>
      <c r="BR37" s="16"/>
      <c r="BS37" s="77"/>
      <c r="BT37" s="16"/>
      <c r="BU37" s="17">
        <f>SUM(BR37*2+BT37*2)</f>
        <v>0</v>
      </c>
      <c r="BV37" s="22">
        <f t="shared" si="2"/>
        <v>4</v>
      </c>
      <c r="BW37" s="195">
        <f>SUM(BV37,BV38)</f>
        <v>4</v>
      </c>
      <c r="BX37" s="282">
        <f>SUM(AW37,BW37)</f>
        <v>4</v>
      </c>
      <c r="BY37" s="277" t="str">
        <f ca="1">IF(CELL("contenuto",$A37)="","",CELL("contenuto",$A37))</f>
        <v>RITMICA MESTRINA</v>
      </c>
      <c r="BZ37" s="76" t="s">
        <v>52</v>
      </c>
      <c r="CA37" s="25"/>
      <c r="CB37" s="19">
        <f>SUM(CA37*25)</f>
        <v>0</v>
      </c>
      <c r="CC37" s="19"/>
      <c r="CD37" s="26">
        <f>SUM(CC37*6)</f>
        <v>0</v>
      </c>
      <c r="CE37" s="25"/>
      <c r="CF37" s="19"/>
      <c r="CG37" s="19"/>
      <c r="CH37" s="19"/>
      <c r="CI37" s="19"/>
      <c r="CJ37" s="109">
        <f>SUM(CE37*3+CF37*6+CG37*10+CH37*15+CI37*20)</f>
        <v>0</v>
      </c>
      <c r="CK37" s="19"/>
      <c r="CL37" s="19"/>
      <c r="CM37" s="19"/>
      <c r="CN37" s="19"/>
      <c r="CO37" s="19"/>
      <c r="CP37" s="109">
        <f>SUM(CK37*3+CL37*6+CM37*10+CN37*15+CO37*20)</f>
        <v>0</v>
      </c>
      <c r="CQ37" s="19"/>
      <c r="CR37" s="19"/>
      <c r="CS37" s="19"/>
      <c r="CT37" s="19"/>
      <c r="CU37" s="19"/>
      <c r="CV37" s="109">
        <f>SUM(CQ37*3+CR37*6+CS37*10+CT37*15+CU37*20)</f>
        <v>0</v>
      </c>
      <c r="CW37" s="18"/>
      <c r="CX37" s="16"/>
      <c r="CY37" s="16"/>
      <c r="CZ37" s="16"/>
      <c r="DA37" s="16"/>
      <c r="DB37" s="16"/>
      <c r="DC37" s="16"/>
      <c r="DD37" s="17"/>
      <c r="DE37" s="27">
        <f t="shared" si="1"/>
        <v>0</v>
      </c>
      <c r="DF37" s="195">
        <f>SUM(DE37,DE38)</f>
        <v>0</v>
      </c>
      <c r="DG37" s="199">
        <f>SUM(DF37)</f>
        <v>0</v>
      </c>
      <c r="DH37" s="277" t="str">
        <f ca="1">IF(CELL("contenuto",$A37)="","",CELL("contenuto",$A37))</f>
        <v>RITMICA MESTRINA</v>
      </c>
      <c r="DI37" s="278">
        <f>SUM(BX37,DG37)</f>
        <v>4</v>
      </c>
    </row>
    <row r="38" spans="1:113" ht="16.5" customHeight="1">
      <c r="A38" s="285"/>
      <c r="B38" s="76" t="s">
        <v>53</v>
      </c>
      <c r="C38" s="18"/>
      <c r="D38" s="16"/>
      <c r="E38" s="16"/>
      <c r="F38" s="16"/>
      <c r="G38" s="16"/>
      <c r="H38" s="19">
        <f>IF(C38=0,0,IF(C38&gt;15,1,32-C38*2))+IF(D38=0,0,IF(D38&gt;15,1,32-D38*2))+IF(E38=0,0,IF(E38&gt;15,1,32-E38*2))+IF(F38=0,0,IF(F38&gt;15,1,32-F38*2))+IF(G38=0,0,IF(G38&gt;15,1,32-G38*2))</f>
        <v>0</v>
      </c>
      <c r="I38" s="16"/>
      <c r="J38" s="16"/>
      <c r="K38" s="16"/>
      <c r="L38" s="16"/>
      <c r="M38" s="16"/>
      <c r="N38" s="19">
        <f>IF(I38=0,0,IF(I38&gt;15,1,32-I38*2))+IF(J38=0,0,IF(J38&gt;15,1,32-J38*2))+IF(K38=0,0,IF(K38&gt;15,1,32-K38*2))+IF(L38=0,0,IF(L38&gt;15,1,32-L38*2))+IF(M38=0,0,IF(M38&gt;15,1,32-M38*2))</f>
        <v>0</v>
      </c>
      <c r="O38" s="16"/>
      <c r="P38" s="16"/>
      <c r="Q38" s="16"/>
      <c r="R38" s="19">
        <f>IF(O38=0,0,IF(O38&gt;15,1,32-O38*2))+IF(P38=0,0,IF(P38&gt;15,1,32-P38*2))+IF(Q38=0,0,IF(Q38&gt;15,1,32-Q38*2))</f>
        <v>0</v>
      </c>
      <c r="S38" s="16"/>
      <c r="T38" s="16"/>
      <c r="U38" s="26">
        <f>IF(S38=0,0,IF(S38&gt;15,1,32-S38*2))+IF(T38=0,0,IF(T38&gt;15,1,32-T38*2))</f>
        <v>0</v>
      </c>
      <c r="V38" s="18"/>
      <c r="W38" s="16"/>
      <c r="X38" s="19">
        <f>IF(V38=0,0,IF(V38&gt;5,1,18-V38*3))+IF(W38=0,0,IF(W38&gt;5,1,18-W38*3))</f>
        <v>0</v>
      </c>
      <c r="Y38" s="16"/>
      <c r="Z38" s="16"/>
      <c r="AA38" s="19">
        <f>IF(Y38=0,0,IF(Y38&gt;5,1,18-Y38*3))+IF(Z38=0,0,IF(Z38&gt;5,1,18-Z38*3))</f>
        <v>0</v>
      </c>
      <c r="AB38" s="16"/>
      <c r="AC38" s="26">
        <f>IF(AB38=0,0,IF(AB38&gt;5,1,18-AB38*3))</f>
        <v>0</v>
      </c>
      <c r="AD38" s="18"/>
      <c r="AE38" s="19">
        <f>IF(AD38=0,0,IF(AD38&gt;10,1,IF(AD37="A1",33-AD38*3,22-AD38*2)))</f>
        <v>0</v>
      </c>
      <c r="AF38" s="16"/>
      <c r="AG38" s="19">
        <f>IF(AF38=0,0,IF(AF38&gt;10,1,IF(AF37="A1",33-AF38*3,22-AF38*2)))</f>
        <v>0</v>
      </c>
      <c r="AH38" s="16"/>
      <c r="AI38" s="19">
        <f>IF(AH38=0,0,IF(AH38&gt;10,1,IF(AH37="A1",33-AH38*3,22-AH38*2)))</f>
        <v>0</v>
      </c>
      <c r="AJ38" s="16"/>
      <c r="AK38" s="110">
        <f>IF(AJ38=0,0,IF(AJ38&gt;10,1,IF(AJ37="A1",33-AJ38*3,22-AJ38*2)))</f>
        <v>0</v>
      </c>
      <c r="AL38" s="25"/>
      <c r="AM38" s="19"/>
      <c r="AN38" s="19">
        <f>IF(AL38=0,0,IF(AL38&gt;5,1,23-AL38*3))+IF(AM38=0,0,IF(AM38&gt;5,1,23-AM38*3))</f>
        <v>0</v>
      </c>
      <c r="AO38" s="19"/>
      <c r="AP38" s="19"/>
      <c r="AQ38" s="19">
        <f>IF(AO38=0,0,IF(AO38&gt;5,1,23-AO38*3))+IF(AP38=0,0,IF(AP38&gt;5,1,23-AP38*3))</f>
        <v>0</v>
      </c>
      <c r="AR38" s="19"/>
      <c r="AS38" s="19">
        <f>IF(AR38=0,0,IF(AR38&gt;5,1,23-AR38*3))</f>
        <v>0</v>
      </c>
      <c r="AT38" s="19"/>
      <c r="AU38" s="19">
        <f>IF(AT38=0,0,IF(AT38&gt;5,1,23-AT38*3))</f>
        <v>0</v>
      </c>
      <c r="AV38" s="22">
        <f t="shared" si="0"/>
        <v>0</v>
      </c>
      <c r="AW38" s="209"/>
      <c r="AX38" s="276"/>
      <c r="AY38" s="76" t="s">
        <v>53</v>
      </c>
      <c r="AZ38" s="18"/>
      <c r="BA38" s="16"/>
      <c r="BB38" s="19">
        <f>IF(AZ38=0,0,IF(AZ38&gt;5,AZ38,6-AZ38*1))+IF(BA38=0,0,IF(BA38&gt;5,BA38,6-BA38*1))</f>
        <v>0</v>
      </c>
      <c r="BC38" s="19"/>
      <c r="BD38" s="19"/>
      <c r="BE38" s="19">
        <f>IF(BC38=0,0,IF(BC38&gt;5,BC38,6-BC38*1))+IF(BD38=0,0,IF(BD38&gt;5,BD38,6-BD38*1))</f>
        <v>0</v>
      </c>
      <c r="BF38" s="29"/>
      <c r="BG38" s="30"/>
      <c r="BH38" s="30"/>
      <c r="BI38" s="16">
        <f>SUM(BF38*5+BG38*3+BH38*1)</f>
        <v>0</v>
      </c>
      <c r="BJ38" s="16"/>
      <c r="BK38" s="30"/>
      <c r="BL38" s="16"/>
      <c r="BM38" s="16">
        <f>SUM(BJ38*5+BK38*3+BL38*1)</f>
        <v>0</v>
      </c>
      <c r="BN38" s="16"/>
      <c r="BO38" s="30"/>
      <c r="BP38" s="16"/>
      <c r="BQ38" s="16">
        <f>SUM(BN38*5+BO38*3+BP38*1)</f>
        <v>0</v>
      </c>
      <c r="BR38" s="16"/>
      <c r="BS38" s="30"/>
      <c r="BT38" s="16"/>
      <c r="BU38" s="17">
        <f>SUM(BR38*5+BS38*3+BT38*1)</f>
        <v>0</v>
      </c>
      <c r="BV38" s="22">
        <f t="shared" si="2"/>
        <v>0</v>
      </c>
      <c r="BW38" s="195"/>
      <c r="BX38" s="289"/>
      <c r="BY38" s="276"/>
      <c r="BZ38" s="76" t="s">
        <v>53</v>
      </c>
      <c r="CA38" s="25"/>
      <c r="CB38" s="19">
        <f>IF(CA38=0,0,IF(CA38&gt;10,1,44-CA38*4))</f>
        <v>0</v>
      </c>
      <c r="CC38" s="19"/>
      <c r="CD38" s="26">
        <f>IF(CC38=0,0,IF(CC38=6,1,IF(CC38&gt;6,CC38,12-CC38*2)))</f>
        <v>0</v>
      </c>
      <c r="CE38" s="25"/>
      <c r="CF38" s="19"/>
      <c r="CG38" s="19"/>
      <c r="CH38" s="19"/>
      <c r="CI38" s="19"/>
      <c r="CJ38" s="109">
        <f>IF(CE38=0,0,IF(CE38&gt;5,CE38,6-CE38*1))+IF(CF38=0,0,IF(CF38&gt;5,CF38,12-CF38*2))+IF(CG38=0,0,IF(CG38&gt;5,CG38,18-CG38*3))+IF(CH38=0,0,IF(CH38&gt;5,CH38,18-CH38*3))+IF(CI38=0,0,IF(CI38&gt;5,CI38,24-CI38*4))</f>
        <v>0</v>
      </c>
      <c r="CK38" s="19"/>
      <c r="CL38" s="19"/>
      <c r="CM38" s="19"/>
      <c r="CN38" s="19"/>
      <c r="CO38" s="19"/>
      <c r="CP38" s="109">
        <f>IF(CK38=0,0,IF(CK38&gt;5,CK38,6-CK38*1))+IF(CL38=0,0,IF(CL38&gt;5,CL38,12-CL38*2))+IF(CM38=0,0,IF(CM38&gt;5,CM38,18-CM38*3))+IF(CN38=0,0,IF(CN38&gt;5,CN38,18-CN38*3))+IF(CO38=0,0,IF(CO38&gt;5,CO38,24-CO38*4))</f>
        <v>0</v>
      </c>
      <c r="CQ38" s="19"/>
      <c r="CR38" s="19"/>
      <c r="CS38" s="19"/>
      <c r="CT38" s="19"/>
      <c r="CU38" s="19"/>
      <c r="CV38" s="109">
        <f>IF(CQ38=0,0,IF(CQ38&gt;5,CQ38,6-CQ38*1))+IF(CR38=0,0,IF(CR38&gt;5,CR38,12-CR38*2))+IF(CS38=0,0,IF(CS38&gt;5,CS38,18-CS38*3))+IF(CT38=0,0,IF(CT38&gt;5,CT38,18-CT38*3))+IF(CU38=0,0,IF(CU38&gt;5,CU38,24-CU38*4))</f>
        <v>0</v>
      </c>
      <c r="CW38" s="18"/>
      <c r="CX38" s="16"/>
      <c r="CY38" s="16"/>
      <c r="CZ38" s="16"/>
      <c r="DA38" s="16"/>
      <c r="DB38" s="16"/>
      <c r="DC38" s="16"/>
      <c r="DD38" s="17"/>
      <c r="DE38" s="27">
        <f t="shared" si="1"/>
        <v>0</v>
      </c>
      <c r="DF38" s="195"/>
      <c r="DG38" s="200"/>
      <c r="DH38" s="276"/>
      <c r="DI38" s="278"/>
    </row>
    <row r="39" spans="1:113" ht="16.5" customHeight="1">
      <c r="A39" s="284" t="s">
        <v>141</v>
      </c>
      <c r="B39" s="76" t="s">
        <v>51</v>
      </c>
      <c r="C39" s="166"/>
      <c r="D39" s="165"/>
      <c r="E39" s="165"/>
      <c r="F39" s="165"/>
      <c r="G39" s="165"/>
      <c r="H39" s="16">
        <f>SUM(C39*5)</f>
        <v>0</v>
      </c>
      <c r="I39" s="165"/>
      <c r="J39" s="165"/>
      <c r="K39" s="165"/>
      <c r="L39" s="165"/>
      <c r="M39" s="165"/>
      <c r="N39" s="16">
        <f>SUM(I39*5)</f>
        <v>0</v>
      </c>
      <c r="O39" s="165"/>
      <c r="P39" s="165"/>
      <c r="Q39" s="165"/>
      <c r="R39" s="16">
        <f>SUM(O39*5)</f>
        <v>0</v>
      </c>
      <c r="S39" s="165"/>
      <c r="T39" s="165"/>
      <c r="U39" s="17">
        <f>SUM(S39*5)</f>
        <v>0</v>
      </c>
      <c r="V39" s="166"/>
      <c r="W39" s="165"/>
      <c r="X39" s="16">
        <f>SUM(V39*10)</f>
        <v>0</v>
      </c>
      <c r="Y39" s="204"/>
      <c r="Z39" s="205"/>
      <c r="AA39" s="16">
        <f>SUM(Y39*10)</f>
        <v>0</v>
      </c>
      <c r="AB39" s="16"/>
      <c r="AC39" s="17">
        <f>SUM(AB39*10)</f>
        <v>0</v>
      </c>
      <c r="AD39" s="18"/>
      <c r="AE39" s="19">
        <f>IF(AD39="A1",30,IF(AD39="A2",20,""))</f>
      </c>
      <c r="AF39" s="16"/>
      <c r="AG39" s="19">
        <f>IF(AF39="A1",30,IF(AF39="A2",20,""))</f>
      </c>
      <c r="AH39" s="16"/>
      <c r="AI39" s="19">
        <f>IF(AH39="A1",30,IF(AH39="A2",20,""))</f>
      </c>
      <c r="AJ39" s="16"/>
      <c r="AK39" s="110">
        <f>IF(AJ39="A1",30,IF(AJ39="A2",20,""))</f>
      </c>
      <c r="AL39" s="286"/>
      <c r="AM39" s="287"/>
      <c r="AN39" s="16">
        <f>SUM(AL39*10)</f>
        <v>0</v>
      </c>
      <c r="AO39" s="288">
        <v>1</v>
      </c>
      <c r="AP39" s="287"/>
      <c r="AQ39" s="16">
        <f>SUM(AO39*10)</f>
        <v>10</v>
      </c>
      <c r="AR39" s="19"/>
      <c r="AS39" s="16">
        <f>SUM(AR39*10)</f>
        <v>0</v>
      </c>
      <c r="AT39" s="19">
        <v>1</v>
      </c>
      <c r="AU39" s="16">
        <f>SUM(AT39*10)</f>
        <v>10</v>
      </c>
      <c r="AV39" s="22">
        <f t="shared" si="0"/>
        <v>20</v>
      </c>
      <c r="AW39" s="209">
        <f>SUM(AV39,AV40)</f>
        <v>35</v>
      </c>
      <c r="AX39" s="277" t="str">
        <f ca="1">IF(CELL("contenuto",$A39)="","",CELL("contenuto",$A39))</f>
        <v>ALFA MASERA'</v>
      </c>
      <c r="AY39" s="76" t="s">
        <v>52</v>
      </c>
      <c r="AZ39" s="18"/>
      <c r="BA39" s="16"/>
      <c r="BB39" s="16">
        <f>SUM(AZ39:BA39)</f>
        <v>0</v>
      </c>
      <c r="BC39" s="16"/>
      <c r="BD39" s="16">
        <v>1</v>
      </c>
      <c r="BE39" s="16">
        <f>SUM(BC39:BD39)</f>
        <v>1</v>
      </c>
      <c r="BF39" s="29">
        <v>5</v>
      </c>
      <c r="BG39" s="77"/>
      <c r="BH39" s="30">
        <v>8</v>
      </c>
      <c r="BI39" s="16">
        <f>SUM(BF39*2+BH39*2)</f>
        <v>26</v>
      </c>
      <c r="BJ39" s="16">
        <v>4</v>
      </c>
      <c r="BK39" s="77"/>
      <c r="BL39" s="16">
        <v>8</v>
      </c>
      <c r="BM39" s="16">
        <f>SUM(BJ39*2+BL39*2)</f>
        <v>24</v>
      </c>
      <c r="BN39" s="16">
        <v>4</v>
      </c>
      <c r="BO39" s="77"/>
      <c r="BP39" s="16">
        <v>5</v>
      </c>
      <c r="BQ39" s="16">
        <f>SUM(BN39*2+BP39*2)</f>
        <v>18</v>
      </c>
      <c r="BR39" s="16"/>
      <c r="BS39" s="77"/>
      <c r="BT39" s="16"/>
      <c r="BU39" s="17">
        <f>SUM(BR39*2+BT39*2)</f>
        <v>0</v>
      </c>
      <c r="BV39" s="22">
        <f t="shared" si="2"/>
        <v>69</v>
      </c>
      <c r="BW39" s="195">
        <f>SUM(BV39,BV40)</f>
        <v>95</v>
      </c>
      <c r="BX39" s="282">
        <f>SUM(AW39,BW39)</f>
        <v>130</v>
      </c>
      <c r="BY39" s="277" t="str">
        <f ca="1">IF(CELL("contenuto",$A39)="","",CELL("contenuto",$A39))</f>
        <v>ALFA MASERA'</v>
      </c>
      <c r="BZ39" s="76" t="s">
        <v>52</v>
      </c>
      <c r="CA39" s="25"/>
      <c r="CB39" s="19">
        <f>SUM(CA39*25)</f>
        <v>0</v>
      </c>
      <c r="CC39" s="19"/>
      <c r="CD39" s="26">
        <f>SUM(CC39*6)</f>
        <v>0</v>
      </c>
      <c r="CE39" s="25"/>
      <c r="CF39" s="19"/>
      <c r="CG39" s="19"/>
      <c r="CH39" s="19"/>
      <c r="CI39" s="19"/>
      <c r="CJ39" s="109">
        <f>SUM(CE39*3+CF39*6+CG39*10+CH39*15+CI39*20)</f>
        <v>0</v>
      </c>
      <c r="CK39" s="19"/>
      <c r="CL39" s="19"/>
      <c r="CM39" s="19"/>
      <c r="CN39" s="19"/>
      <c r="CO39" s="19"/>
      <c r="CP39" s="109">
        <f>SUM(CK39*3+CL39*6+CM39*10+CN39*15+CO39*20)</f>
        <v>0</v>
      </c>
      <c r="CQ39" s="19"/>
      <c r="CR39" s="19"/>
      <c r="CS39" s="19"/>
      <c r="CT39" s="19"/>
      <c r="CU39" s="19"/>
      <c r="CV39" s="109">
        <f>SUM(CQ39*3+CR39*6+CS39*10+CT39*15+CU39*20)</f>
        <v>0</v>
      </c>
      <c r="CW39" s="18"/>
      <c r="CX39" s="16"/>
      <c r="CY39" s="16"/>
      <c r="CZ39" s="16"/>
      <c r="DA39" s="16"/>
      <c r="DB39" s="16"/>
      <c r="DC39" s="16"/>
      <c r="DD39" s="17"/>
      <c r="DE39" s="27">
        <f t="shared" si="1"/>
        <v>0</v>
      </c>
      <c r="DF39" s="195">
        <f>SUM(DE39,DE40)</f>
        <v>0</v>
      </c>
      <c r="DG39" s="199">
        <f>SUM(DF39)</f>
        <v>0</v>
      </c>
      <c r="DH39" s="277" t="str">
        <f ca="1">IF(CELL("contenuto",$A39)="","",CELL("contenuto",$A39))</f>
        <v>ALFA MASERA'</v>
      </c>
      <c r="DI39" s="278">
        <f>SUM(BX39,DG39)</f>
        <v>130</v>
      </c>
    </row>
    <row r="40" spans="1:113" ht="16.5" customHeight="1">
      <c r="A40" s="285"/>
      <c r="B40" s="76" t="s">
        <v>53</v>
      </c>
      <c r="C40" s="18"/>
      <c r="D40" s="16"/>
      <c r="E40" s="16"/>
      <c r="F40" s="16"/>
      <c r="G40" s="16"/>
      <c r="H40" s="19">
        <f>IF(C40=0,0,IF(C40&gt;15,1,32-C40*2))+IF(D40=0,0,IF(D40&gt;15,1,32-D40*2))+IF(E40=0,0,IF(E40&gt;15,1,32-E40*2))+IF(F40=0,0,IF(F40&gt;15,1,32-F40*2))+IF(G40=0,0,IF(G40&gt;15,1,32-G40*2))</f>
        <v>0</v>
      </c>
      <c r="I40" s="16"/>
      <c r="J40" s="16"/>
      <c r="K40" s="16"/>
      <c r="L40" s="16"/>
      <c r="M40" s="16"/>
      <c r="N40" s="19">
        <f>IF(I40=0,0,IF(I40&gt;15,1,32-I40*2))+IF(J40=0,0,IF(J40&gt;15,1,32-J40*2))+IF(K40=0,0,IF(K40&gt;15,1,32-K40*2))+IF(L40=0,0,IF(L40&gt;15,1,32-L40*2))+IF(M40=0,0,IF(M40&gt;15,1,32-M40*2))</f>
        <v>0</v>
      </c>
      <c r="O40" s="16"/>
      <c r="P40" s="16"/>
      <c r="Q40" s="16"/>
      <c r="R40" s="19">
        <f>IF(O40=0,0,IF(O40&gt;15,1,32-O40*2))+IF(P40=0,0,IF(P40&gt;15,1,32-P40*2))+IF(Q40=0,0,IF(Q40&gt;15,1,32-Q40*2))</f>
        <v>0</v>
      </c>
      <c r="S40" s="16"/>
      <c r="T40" s="16"/>
      <c r="U40" s="26">
        <f>IF(S40=0,0,IF(S40&gt;15,1,32-S40*2))+IF(T40=0,0,IF(T40&gt;15,1,32-T40*2))</f>
        <v>0</v>
      </c>
      <c r="V40" s="18"/>
      <c r="W40" s="16"/>
      <c r="X40" s="19">
        <f>IF(V40=0,0,IF(V40&gt;5,1,18-V40*3))+IF(W40=0,0,IF(W40&gt;5,1,18-W40*3))</f>
        <v>0</v>
      </c>
      <c r="Y40" s="16"/>
      <c r="Z40" s="16"/>
      <c r="AA40" s="19">
        <f>IF(Y40=0,0,IF(Y40&gt;5,1,18-Y40*3))+IF(Z40=0,0,IF(Z40&gt;5,1,18-Z40*3))</f>
        <v>0</v>
      </c>
      <c r="AB40" s="16"/>
      <c r="AC40" s="26">
        <f>IF(AB40=0,0,IF(AB40&gt;5,1,18-AB40*3))</f>
        <v>0</v>
      </c>
      <c r="AD40" s="18"/>
      <c r="AE40" s="19">
        <f>IF(AD40=0,0,IF(AD40&gt;10,1,IF(AD39="A1",33-AD40*3,22-AD40*2)))</f>
        <v>0</v>
      </c>
      <c r="AF40" s="16"/>
      <c r="AG40" s="19">
        <f>IF(AF40=0,0,IF(AF40&gt;10,1,IF(AF39="A1",33-AF40*3,22-AF40*2)))</f>
        <v>0</v>
      </c>
      <c r="AH40" s="16"/>
      <c r="AI40" s="19">
        <f>IF(AH40=0,0,IF(AH40&gt;10,1,IF(AH39="A1",33-AH40*3,22-AH40*2)))</f>
        <v>0</v>
      </c>
      <c r="AJ40" s="16"/>
      <c r="AK40" s="110">
        <f>IF(AJ40=0,0,IF(AJ40&gt;10,1,IF(AJ39="A1",33-AJ40*3,22-AJ40*2)))</f>
        <v>0</v>
      </c>
      <c r="AL40" s="25"/>
      <c r="AM40" s="19"/>
      <c r="AN40" s="19">
        <f>IF(AL40=0,0,IF(AL40&gt;5,1,23-AL40*3))+IF(AM40=0,0,IF(AM40&gt;5,1,23-AM40*3))</f>
        <v>0</v>
      </c>
      <c r="AO40" s="19">
        <v>3</v>
      </c>
      <c r="AP40" s="19"/>
      <c r="AQ40" s="19">
        <f>IF(AO40=0,0,IF(AO40&gt;5,1,23-AO40*3))+IF(AP40=0,0,IF(AP40&gt;5,1,23-AP40*3))</f>
        <v>14</v>
      </c>
      <c r="AR40" s="19"/>
      <c r="AS40" s="19">
        <f>IF(AR40=0,0,IF(AR40&gt;5,1,23-AR40*3))</f>
        <v>0</v>
      </c>
      <c r="AT40" s="19">
        <v>32</v>
      </c>
      <c r="AU40" s="19">
        <f>IF(AT40=0,0,IF(AT40&gt;5,1,23-AT40*3))</f>
        <v>1</v>
      </c>
      <c r="AV40" s="22">
        <f t="shared" si="0"/>
        <v>15</v>
      </c>
      <c r="AW40" s="209"/>
      <c r="AX40" s="276"/>
      <c r="AY40" s="76" t="s">
        <v>53</v>
      </c>
      <c r="AZ40" s="18"/>
      <c r="BA40" s="16"/>
      <c r="BB40" s="19">
        <f>IF(AZ40=0,0,IF(AZ40&gt;5,AZ40,6-AZ40*1))+IF(BA40=0,0,IF(BA40&gt;5,BA40,6-BA40*1))</f>
        <v>0</v>
      </c>
      <c r="BC40" s="19"/>
      <c r="BD40" s="19"/>
      <c r="BE40" s="19">
        <f>IF(BC40=0,0,IF(BC40&gt;5,BC40,6-BC40*1))+IF(BD40=0,0,IF(BD40&gt;5,BD40,6-BD40*1))</f>
        <v>0</v>
      </c>
      <c r="BF40" s="29">
        <v>1</v>
      </c>
      <c r="BG40" s="30">
        <v>2</v>
      </c>
      <c r="BH40" s="30">
        <v>1</v>
      </c>
      <c r="BI40" s="16">
        <f>SUM(BF40*5+BG40*3+BH40*1)</f>
        <v>12</v>
      </c>
      <c r="BJ40" s="16">
        <v>1</v>
      </c>
      <c r="BK40" s="30">
        <v>3</v>
      </c>
      <c r="BL40" s="16"/>
      <c r="BM40" s="16">
        <f>SUM(BJ40*5+BK40*3+BL40*1)</f>
        <v>14</v>
      </c>
      <c r="BN40" s="16"/>
      <c r="BO40" s="30"/>
      <c r="BP40" s="16"/>
      <c r="BQ40" s="16">
        <f>SUM(BN40*5+BO40*3+BP40*1)</f>
        <v>0</v>
      </c>
      <c r="BR40" s="16"/>
      <c r="BS40" s="30"/>
      <c r="BT40" s="16"/>
      <c r="BU40" s="17">
        <f>SUM(BR40*5+BS40*3+BT40*1)</f>
        <v>0</v>
      </c>
      <c r="BV40" s="22">
        <f t="shared" si="2"/>
        <v>26</v>
      </c>
      <c r="BW40" s="195"/>
      <c r="BX40" s="289"/>
      <c r="BY40" s="276"/>
      <c r="BZ40" s="76" t="s">
        <v>53</v>
      </c>
      <c r="CA40" s="25"/>
      <c r="CB40" s="19">
        <f>IF(CA40=0,0,IF(CA40&gt;10,1,44-CA40*4))</f>
        <v>0</v>
      </c>
      <c r="CC40" s="19"/>
      <c r="CD40" s="26">
        <f>IF(CC40=0,0,IF(CC40=6,1,IF(CC40&gt;6,CC40,12-CC40*2)))</f>
        <v>0</v>
      </c>
      <c r="CE40" s="25"/>
      <c r="CF40" s="19"/>
      <c r="CG40" s="19"/>
      <c r="CH40" s="19"/>
      <c r="CI40" s="19"/>
      <c r="CJ40" s="109">
        <f>IF(CE40=0,0,IF(CE40&gt;5,CE40,6-CE40*1))+IF(CF40=0,0,IF(CF40&gt;5,CF40,12-CF40*2))+IF(CG40=0,0,IF(CG40&gt;5,CG40,18-CG40*3))+IF(CH40=0,0,IF(CH40&gt;5,CH40,18-CH40*3))+IF(CI40=0,0,IF(CI40&gt;5,CI40,24-CI40*4))</f>
        <v>0</v>
      </c>
      <c r="CK40" s="19"/>
      <c r="CL40" s="19"/>
      <c r="CM40" s="19"/>
      <c r="CN40" s="19"/>
      <c r="CO40" s="19"/>
      <c r="CP40" s="109">
        <f>IF(CK40=0,0,IF(CK40&gt;5,CK40,6-CK40*1))+IF(CL40=0,0,IF(CL40&gt;5,CL40,12-CL40*2))+IF(CM40=0,0,IF(CM40&gt;5,CM40,18-CM40*3))+IF(CN40=0,0,IF(CN40&gt;5,CN40,18-CN40*3))+IF(CO40=0,0,IF(CO40&gt;5,CO40,24-CO40*4))</f>
        <v>0</v>
      </c>
      <c r="CQ40" s="19"/>
      <c r="CR40" s="19"/>
      <c r="CS40" s="19"/>
      <c r="CT40" s="19"/>
      <c r="CU40" s="19"/>
      <c r="CV40" s="109">
        <f>IF(CQ40=0,0,IF(CQ40&gt;5,CQ40,6-CQ40*1))+IF(CR40=0,0,IF(CR40&gt;5,CR40,12-CR40*2))+IF(CS40=0,0,IF(CS40&gt;5,CS40,18-CS40*3))+IF(CT40=0,0,IF(CT40&gt;5,CT40,18-CT40*3))+IF(CU40=0,0,IF(CU40&gt;5,CU40,24-CU40*4))</f>
        <v>0</v>
      </c>
      <c r="CW40" s="18"/>
      <c r="CX40" s="16"/>
      <c r="CY40" s="16"/>
      <c r="CZ40" s="16"/>
      <c r="DA40" s="16"/>
      <c r="DB40" s="16"/>
      <c r="DC40" s="16"/>
      <c r="DD40" s="17"/>
      <c r="DE40" s="27">
        <f t="shared" si="1"/>
        <v>0</v>
      </c>
      <c r="DF40" s="195"/>
      <c r="DG40" s="200"/>
      <c r="DH40" s="276"/>
      <c r="DI40" s="278"/>
    </row>
    <row r="41" spans="1:113" ht="16.5" customHeight="1">
      <c r="A41" s="284" t="s">
        <v>142</v>
      </c>
      <c r="B41" s="76" t="s">
        <v>51</v>
      </c>
      <c r="C41" s="166"/>
      <c r="D41" s="165"/>
      <c r="E41" s="165"/>
      <c r="F41" s="165"/>
      <c r="G41" s="165"/>
      <c r="H41" s="16">
        <f>SUM(C41*5)</f>
        <v>0</v>
      </c>
      <c r="I41" s="165"/>
      <c r="J41" s="165"/>
      <c r="K41" s="165"/>
      <c r="L41" s="165"/>
      <c r="M41" s="165"/>
      <c r="N41" s="16">
        <f>SUM(I41*5)</f>
        <v>0</v>
      </c>
      <c r="O41" s="204"/>
      <c r="P41" s="291"/>
      <c r="Q41" s="205"/>
      <c r="R41" s="16">
        <f>SUM(O41*5)</f>
        <v>0</v>
      </c>
      <c r="S41" s="165"/>
      <c r="T41" s="165"/>
      <c r="U41" s="17">
        <f>SUM(S41*5)</f>
        <v>0</v>
      </c>
      <c r="V41" s="166"/>
      <c r="W41" s="165"/>
      <c r="X41" s="16">
        <f>SUM(V41*10)</f>
        <v>0</v>
      </c>
      <c r="Y41" s="204"/>
      <c r="Z41" s="205"/>
      <c r="AA41" s="16">
        <f>SUM(Y41*10)</f>
        <v>0</v>
      </c>
      <c r="AB41" s="16"/>
      <c r="AC41" s="17">
        <f>SUM(AB41*10)</f>
        <v>0</v>
      </c>
      <c r="AD41" s="18"/>
      <c r="AE41" s="19">
        <f>IF(AD41="A1",30,IF(AD41="A2",20,""))</f>
      </c>
      <c r="AF41" s="16"/>
      <c r="AG41" s="19">
        <f>IF(AF41="A1",30,IF(AF41="A2",20,""))</f>
      </c>
      <c r="AH41" s="16"/>
      <c r="AI41" s="19">
        <f>IF(AH41="A1",30,IF(AH41="A2",20,""))</f>
      </c>
      <c r="AJ41" s="16"/>
      <c r="AK41" s="110">
        <f>IF(AJ41="A1",30,IF(AJ41="A2",20,""))</f>
      </c>
      <c r="AL41" s="286">
        <v>1</v>
      </c>
      <c r="AM41" s="287"/>
      <c r="AN41" s="16">
        <f>SUM(AL41*10)</f>
        <v>10</v>
      </c>
      <c r="AO41" s="288"/>
      <c r="AP41" s="287"/>
      <c r="AQ41" s="16">
        <f>SUM(AO41*10)</f>
        <v>0</v>
      </c>
      <c r="AR41" s="19"/>
      <c r="AS41" s="16">
        <f>SUM(AR41*10)</f>
        <v>0</v>
      </c>
      <c r="AT41" s="19"/>
      <c r="AU41" s="16">
        <f>SUM(AT41*10)</f>
        <v>0</v>
      </c>
      <c r="AV41" s="22">
        <f t="shared" si="0"/>
        <v>10</v>
      </c>
      <c r="AW41" s="209">
        <f>SUM(AV41,AV42)</f>
        <v>11</v>
      </c>
      <c r="AX41" s="277" t="str">
        <f ca="1">IF(CELL("contenuto",$A41)="","",CELL("contenuto",$A41))</f>
        <v>MOVIMENTO E RITMO</v>
      </c>
      <c r="AY41" s="76" t="s">
        <v>52</v>
      </c>
      <c r="AZ41" s="18"/>
      <c r="BA41" s="16"/>
      <c r="BB41" s="16">
        <f>SUM(AZ41:BA41)</f>
        <v>0</v>
      </c>
      <c r="BC41" s="16"/>
      <c r="BD41" s="16">
        <v>1</v>
      </c>
      <c r="BE41" s="16">
        <f>SUM(BC41:BD41)</f>
        <v>1</v>
      </c>
      <c r="BF41" s="29">
        <v>4</v>
      </c>
      <c r="BG41" s="77"/>
      <c r="BH41" s="30">
        <v>5</v>
      </c>
      <c r="BI41" s="16">
        <f>SUM(BF41*2+BH41*2)</f>
        <v>18</v>
      </c>
      <c r="BJ41" s="16">
        <v>4</v>
      </c>
      <c r="BK41" s="77"/>
      <c r="BL41" s="16">
        <v>5</v>
      </c>
      <c r="BM41" s="16">
        <f>SUM(BJ41*2+BL41*2)</f>
        <v>18</v>
      </c>
      <c r="BN41" s="16"/>
      <c r="BO41" s="77"/>
      <c r="BP41" s="16"/>
      <c r="BQ41" s="16">
        <f>SUM(BN41*2+BP41*2)</f>
        <v>0</v>
      </c>
      <c r="BR41" s="16"/>
      <c r="BS41" s="77"/>
      <c r="BT41" s="16"/>
      <c r="BU41" s="17">
        <f>SUM(BR41*2+BT41*2)</f>
        <v>0</v>
      </c>
      <c r="BV41" s="22">
        <f t="shared" si="2"/>
        <v>37</v>
      </c>
      <c r="BW41" s="195">
        <f>SUM(BV41,BV42)</f>
        <v>38</v>
      </c>
      <c r="BX41" s="282">
        <f>SUM(AW41,BW41)</f>
        <v>49</v>
      </c>
      <c r="BY41" s="277" t="str">
        <f ca="1">IF(CELL("contenuto",$A41)="","",CELL("contenuto",$A41))</f>
        <v>MOVIMENTO E RITMO</v>
      </c>
      <c r="BZ41" s="76" t="s">
        <v>52</v>
      </c>
      <c r="CA41" s="25"/>
      <c r="CB41" s="19">
        <f>SUM(CA41*25)</f>
        <v>0</v>
      </c>
      <c r="CC41" s="19"/>
      <c r="CD41" s="26">
        <f>SUM(CC41*6)</f>
        <v>0</v>
      </c>
      <c r="CE41" s="25"/>
      <c r="CF41" s="19"/>
      <c r="CG41" s="19"/>
      <c r="CH41" s="19"/>
      <c r="CI41" s="19"/>
      <c r="CJ41" s="109">
        <f>SUM(CE41*3+CF41*6+CG41*10+CH41*15+CI41*20)</f>
        <v>0</v>
      </c>
      <c r="CK41" s="19"/>
      <c r="CL41" s="19"/>
      <c r="CM41" s="19"/>
      <c r="CN41" s="19"/>
      <c r="CO41" s="19"/>
      <c r="CP41" s="109">
        <f>SUM(CK41*3+CL41*6+CM41*10+CN41*15+CO41*20)</f>
        <v>0</v>
      </c>
      <c r="CQ41" s="19"/>
      <c r="CR41" s="19"/>
      <c r="CS41" s="19"/>
      <c r="CT41" s="19"/>
      <c r="CU41" s="19"/>
      <c r="CV41" s="109">
        <f>SUM(CQ41*3+CR41*6+CS41*10+CT41*15+CU41*20)</f>
        <v>0</v>
      </c>
      <c r="CW41" s="18"/>
      <c r="CX41" s="16"/>
      <c r="CY41" s="16"/>
      <c r="CZ41" s="16"/>
      <c r="DA41" s="16"/>
      <c r="DB41" s="16"/>
      <c r="DC41" s="16"/>
      <c r="DD41" s="17"/>
      <c r="DE41" s="27">
        <f t="shared" si="1"/>
        <v>0</v>
      </c>
      <c r="DF41" s="195">
        <f>SUM(DE41,DE42)</f>
        <v>0</v>
      </c>
      <c r="DG41" s="199">
        <f>SUM(DF41)</f>
        <v>0</v>
      </c>
      <c r="DH41" s="277" t="str">
        <f ca="1">IF(CELL("contenuto",$A41)="","",CELL("contenuto",$A41))</f>
        <v>MOVIMENTO E RITMO</v>
      </c>
      <c r="DI41" s="278">
        <f>SUM(BX41,DG41)</f>
        <v>49</v>
      </c>
    </row>
    <row r="42" spans="1:113" ht="16.5" customHeight="1">
      <c r="A42" s="285"/>
      <c r="B42" s="76" t="s">
        <v>53</v>
      </c>
      <c r="C42" s="18"/>
      <c r="D42" s="16"/>
      <c r="E42" s="16"/>
      <c r="F42" s="16"/>
      <c r="G42" s="16"/>
      <c r="H42" s="19">
        <f>IF(C42=0,0,IF(C42&gt;15,1,32-C42*2))+IF(D42=0,0,IF(D42&gt;15,1,32-D42*2))+IF(E42=0,0,IF(E42&gt;15,1,32-E42*2))+IF(F42=0,0,IF(F42&gt;15,1,32-F42*2))+IF(G42=0,0,IF(G42&gt;15,1,32-G42*2))</f>
        <v>0</v>
      </c>
      <c r="I42" s="16"/>
      <c r="J42" s="16"/>
      <c r="K42" s="16"/>
      <c r="L42" s="16"/>
      <c r="M42" s="16"/>
      <c r="N42" s="19">
        <f>IF(I42=0,0,IF(I42&gt;15,1,32-I42*2))+IF(J42=0,0,IF(J42&gt;15,1,32-J42*2))+IF(K42=0,0,IF(K42&gt;15,1,32-K42*2))+IF(L42=0,0,IF(L42&gt;15,1,32-L42*2))+IF(M42=0,0,IF(M42&gt;15,1,32-M42*2))</f>
        <v>0</v>
      </c>
      <c r="O42" s="19"/>
      <c r="P42" s="19"/>
      <c r="Q42" s="19"/>
      <c r="R42" s="19">
        <f>IF(O42=0,0,IF(O42&gt;15,1,32-O42*2))+IF(P42=0,0,IF(P42&gt;15,1,32-P42*2))+IF(Q42=0,0,IF(Q42&gt;15,1,32-Q42*2))</f>
        <v>0</v>
      </c>
      <c r="S42" s="16"/>
      <c r="T42" s="16"/>
      <c r="U42" s="26">
        <f>IF(S42=0,0,IF(S42&gt;15,1,32-S42*2))+IF(T42=0,0,IF(T42&gt;15,1,32-T42*2))</f>
        <v>0</v>
      </c>
      <c r="V42" s="18"/>
      <c r="W42" s="16"/>
      <c r="X42" s="19">
        <f>IF(V42=0,0,IF(V42&gt;5,1,18-V42*3))+IF(W42=0,0,IF(W42&gt;5,1,18-W42*3))</f>
        <v>0</v>
      </c>
      <c r="Y42" s="16"/>
      <c r="Z42" s="16"/>
      <c r="AA42" s="19">
        <f>IF(Y42=0,0,IF(Y42&gt;5,1,18-Y42*3))+IF(Z42=0,0,IF(Z42&gt;5,1,18-Z42*3))</f>
        <v>0</v>
      </c>
      <c r="AB42" s="16"/>
      <c r="AC42" s="26">
        <f>IF(AB42=0,0,IF(AB42&gt;5,1,18-AB42*3))</f>
        <v>0</v>
      </c>
      <c r="AD42" s="18"/>
      <c r="AE42" s="19">
        <f>IF(AD42=0,0,IF(AD42&gt;10,1,IF(AD41="A1",33-AD42*3,22-AD42*2)))</f>
        <v>0</v>
      </c>
      <c r="AF42" s="16"/>
      <c r="AG42" s="19">
        <f>IF(AF42=0,0,IF(AF42&gt;10,1,IF(AF41="A1",33-AF42*3,22-AF42*2)))</f>
        <v>0</v>
      </c>
      <c r="AH42" s="16"/>
      <c r="AI42" s="19">
        <f>IF(AH42=0,0,IF(AH42&gt;10,1,IF(AH41="A1",33-AH42*3,22-AH42*2)))</f>
        <v>0</v>
      </c>
      <c r="AJ42" s="16"/>
      <c r="AK42" s="110">
        <f>IF(AJ42=0,0,IF(AJ42&gt;10,1,IF(AJ41="A1",33-AJ42*3,22-AJ42*2)))</f>
        <v>0</v>
      </c>
      <c r="AL42" s="25">
        <v>7</v>
      </c>
      <c r="AM42" s="19"/>
      <c r="AN42" s="19">
        <f>IF(AL42=0,0,IF(AL42&gt;5,1,23-AL42*3))+IF(AM42=0,0,IF(AM42&gt;5,1,23-AM42*3))</f>
        <v>1</v>
      </c>
      <c r="AO42" s="19"/>
      <c r="AP42" s="19"/>
      <c r="AQ42" s="19">
        <f>IF(AO42=0,0,IF(AO42&gt;5,1,23-AO42*3))+IF(AP42=0,0,IF(AP42&gt;5,1,23-AP42*3))</f>
        <v>0</v>
      </c>
      <c r="AR42" s="19"/>
      <c r="AS42" s="19">
        <f>IF(AR42=0,0,IF(AR42&gt;5,1,23-AR42*3))</f>
        <v>0</v>
      </c>
      <c r="AT42" s="19"/>
      <c r="AU42" s="19">
        <f>IF(AT42=0,0,IF(AT42&gt;5,1,23-AT42*3))</f>
        <v>0</v>
      </c>
      <c r="AV42" s="22">
        <f t="shared" si="0"/>
        <v>1</v>
      </c>
      <c r="AW42" s="209"/>
      <c r="AX42" s="276"/>
      <c r="AY42" s="76" t="s">
        <v>53</v>
      </c>
      <c r="AZ42" s="18"/>
      <c r="BA42" s="16"/>
      <c r="BB42" s="19">
        <f>IF(AZ42=0,0,IF(AZ42&gt;5,AZ42,6-AZ42*1))+IF(BA42=0,0,IF(BA42&gt;5,BA42,6-BA42*1))</f>
        <v>0</v>
      </c>
      <c r="BC42" s="19"/>
      <c r="BD42" s="19"/>
      <c r="BE42" s="19">
        <f>IF(BC42=0,0,IF(BC42&gt;5,BC42,6-BC42*1))+IF(BD42=0,0,IF(BD42&gt;5,BD42,6-BD42*1))</f>
        <v>0</v>
      </c>
      <c r="BF42" s="29"/>
      <c r="BG42" s="30"/>
      <c r="BH42" s="30">
        <v>1</v>
      </c>
      <c r="BI42" s="16">
        <f>SUM(BF42*5+BG42*3+BH42*1)</f>
        <v>1</v>
      </c>
      <c r="BJ42" s="16"/>
      <c r="BK42" s="30"/>
      <c r="BL42" s="16"/>
      <c r="BM42" s="16">
        <f>SUM(BJ42*5+BK42*3+BL42*1)</f>
        <v>0</v>
      </c>
      <c r="BN42" s="16"/>
      <c r="BO42" s="30"/>
      <c r="BP42" s="16"/>
      <c r="BQ42" s="16">
        <f>SUM(BN42*5+BO42*3+BP42*1)</f>
        <v>0</v>
      </c>
      <c r="BR42" s="16"/>
      <c r="BS42" s="30"/>
      <c r="BT42" s="16"/>
      <c r="BU42" s="17">
        <f>SUM(BR42*5+BS42*3+BT42*1)</f>
        <v>0</v>
      </c>
      <c r="BV42" s="22">
        <f t="shared" si="2"/>
        <v>1</v>
      </c>
      <c r="BW42" s="195"/>
      <c r="BX42" s="289"/>
      <c r="BY42" s="276"/>
      <c r="BZ42" s="76" t="s">
        <v>53</v>
      </c>
      <c r="CA42" s="25"/>
      <c r="CB42" s="19">
        <f>IF(CA42=0,0,IF(CA42&gt;10,1,44-CA42*4))</f>
        <v>0</v>
      </c>
      <c r="CC42" s="19"/>
      <c r="CD42" s="26">
        <f>IF(CC42=0,0,IF(CC42=6,1,IF(CC42&gt;6,CC42,12-CC42*2)))</f>
        <v>0</v>
      </c>
      <c r="CE42" s="25"/>
      <c r="CF42" s="19"/>
      <c r="CG42" s="19"/>
      <c r="CH42" s="19"/>
      <c r="CI42" s="19"/>
      <c r="CJ42" s="109">
        <f>IF(CE42=0,0,IF(CE42&gt;5,CE42,6-CE42*1))+IF(CF42=0,0,IF(CF42&gt;5,CF42,12-CF42*2))+IF(CG42=0,0,IF(CG42&gt;5,CG42,18-CG42*3))+IF(CH42=0,0,IF(CH42&gt;5,CH42,18-CH42*3))+IF(CI42=0,0,IF(CI42&gt;5,CI42,24-CI42*4))</f>
        <v>0</v>
      </c>
      <c r="CK42" s="19"/>
      <c r="CL42" s="19"/>
      <c r="CM42" s="19"/>
      <c r="CN42" s="19"/>
      <c r="CO42" s="19"/>
      <c r="CP42" s="109">
        <f>IF(CK42=0,0,IF(CK42&gt;5,CK42,6-CK42*1))+IF(CL42=0,0,IF(CL42&gt;5,CL42,12-CL42*2))+IF(CM42=0,0,IF(CM42&gt;5,CM42,18-CM42*3))+IF(CN42=0,0,IF(CN42&gt;5,CN42,18-CN42*3))+IF(CO42=0,0,IF(CO42&gt;5,CO42,24-CO42*4))</f>
        <v>0</v>
      </c>
      <c r="CQ42" s="19"/>
      <c r="CR42" s="19"/>
      <c r="CS42" s="19"/>
      <c r="CT42" s="19"/>
      <c r="CU42" s="19"/>
      <c r="CV42" s="109">
        <f>IF(CQ42=0,0,IF(CQ42&gt;5,CQ42,6-CQ42*1))+IF(CR42=0,0,IF(CR42&gt;5,CR42,12-CR42*2))+IF(CS42=0,0,IF(CS42&gt;5,CS42,18-CS42*3))+IF(CT42=0,0,IF(CT42&gt;5,CT42,18-CT42*3))+IF(CU42=0,0,IF(CU42&gt;5,CU42,24-CU42*4))</f>
        <v>0</v>
      </c>
      <c r="CW42" s="18"/>
      <c r="CX42" s="16"/>
      <c r="CY42" s="16"/>
      <c r="CZ42" s="16"/>
      <c r="DA42" s="16"/>
      <c r="DB42" s="16"/>
      <c r="DC42" s="16"/>
      <c r="DD42" s="17"/>
      <c r="DE42" s="27">
        <f t="shared" si="1"/>
        <v>0</v>
      </c>
      <c r="DF42" s="195"/>
      <c r="DG42" s="200"/>
      <c r="DH42" s="276"/>
      <c r="DI42" s="278"/>
    </row>
    <row r="43" spans="1:113" ht="16.5" customHeight="1">
      <c r="A43" s="284" t="s">
        <v>65</v>
      </c>
      <c r="B43" s="76" t="s">
        <v>51</v>
      </c>
      <c r="C43" s="292"/>
      <c r="D43" s="291"/>
      <c r="E43" s="291"/>
      <c r="F43" s="291"/>
      <c r="G43" s="205"/>
      <c r="H43" s="16">
        <f>SUM(C43*5)</f>
        <v>0</v>
      </c>
      <c r="I43" s="204"/>
      <c r="J43" s="291"/>
      <c r="K43" s="291"/>
      <c r="L43" s="291"/>
      <c r="M43" s="205"/>
      <c r="N43" s="16">
        <f>SUM(I43*5)</f>
        <v>0</v>
      </c>
      <c r="O43" s="288"/>
      <c r="P43" s="293"/>
      <c r="Q43" s="287"/>
      <c r="R43" s="16">
        <f>SUM(O43*5)</f>
        <v>0</v>
      </c>
      <c r="S43" s="204"/>
      <c r="T43" s="205"/>
      <c r="U43" s="17">
        <f>SUM(S43*5)</f>
        <v>0</v>
      </c>
      <c r="V43" s="292"/>
      <c r="W43" s="205"/>
      <c r="X43" s="16">
        <f>SUM(V43*10)</f>
        <v>0</v>
      </c>
      <c r="Y43" s="204"/>
      <c r="Z43" s="205"/>
      <c r="AA43" s="16">
        <f>SUM(Y43*10)</f>
        <v>0</v>
      </c>
      <c r="AB43" s="16"/>
      <c r="AC43" s="17">
        <f>SUM(AB43*10)</f>
        <v>0</v>
      </c>
      <c r="AD43" s="18"/>
      <c r="AE43" s="19">
        <f>IF(AD43="A1",30,IF(AD43="A2",20,""))</f>
      </c>
      <c r="AF43" s="16"/>
      <c r="AG43" s="19">
        <f>IF(AF43="A1",30,IF(AF43="A2",20,""))</f>
      </c>
      <c r="AH43" s="16"/>
      <c r="AI43" s="19">
        <f>IF(AH43="A1",30,IF(AH43="A2",20,""))</f>
      </c>
      <c r="AJ43" s="16"/>
      <c r="AK43" s="110">
        <f>IF(AJ43="A1",30,IF(AJ43="A2",20,""))</f>
      </c>
      <c r="AL43" s="286"/>
      <c r="AM43" s="287"/>
      <c r="AN43" s="16">
        <f>SUM(AL43*10)</f>
        <v>0</v>
      </c>
      <c r="AO43" s="288"/>
      <c r="AP43" s="287"/>
      <c r="AQ43" s="16">
        <f>SUM(AO43*10)</f>
        <v>0</v>
      </c>
      <c r="AR43" s="19"/>
      <c r="AS43" s="16">
        <f>SUM(AR43*10)</f>
        <v>0</v>
      </c>
      <c r="AT43" s="19"/>
      <c r="AU43" s="16">
        <f>SUM(AT43*10)</f>
        <v>0</v>
      </c>
      <c r="AV43" s="22">
        <f t="shared" si="0"/>
        <v>0</v>
      </c>
      <c r="AW43" s="209">
        <f>SUM(AV43,AV44)</f>
        <v>0</v>
      </c>
      <c r="AX43" s="277" t="str">
        <f ca="1">IF(CELL("contenuto",$A43)="","",CELL("contenuto",$A43))</f>
        <v>AUDACE</v>
      </c>
      <c r="AY43" s="76" t="s">
        <v>52</v>
      </c>
      <c r="AZ43" s="18"/>
      <c r="BA43" s="16"/>
      <c r="BB43" s="16">
        <f>SUM(AZ43:BA43)</f>
        <v>0</v>
      </c>
      <c r="BC43" s="16"/>
      <c r="BD43" s="16"/>
      <c r="BE43" s="16">
        <f>SUM(BC43:BD43)</f>
        <v>0</v>
      </c>
      <c r="BF43" s="29">
        <v>1</v>
      </c>
      <c r="BG43" s="77"/>
      <c r="BH43" s="30">
        <v>1</v>
      </c>
      <c r="BI43" s="16">
        <f>SUM(BF43*2+BH43*2)</f>
        <v>4</v>
      </c>
      <c r="BJ43" s="16">
        <v>1</v>
      </c>
      <c r="BK43" s="77"/>
      <c r="BL43" s="16">
        <v>1</v>
      </c>
      <c r="BM43" s="16">
        <f>SUM(BJ43*2+BL43*2)</f>
        <v>4</v>
      </c>
      <c r="BN43" s="16"/>
      <c r="BO43" s="77"/>
      <c r="BP43" s="16"/>
      <c r="BQ43" s="16">
        <f>SUM(BN43*2+BP43*2)</f>
        <v>0</v>
      </c>
      <c r="BR43" s="16"/>
      <c r="BS43" s="77"/>
      <c r="BT43" s="16"/>
      <c r="BU43" s="17">
        <f>SUM(BR43*2+BT43*2)</f>
        <v>0</v>
      </c>
      <c r="BV43" s="22">
        <f t="shared" si="2"/>
        <v>8</v>
      </c>
      <c r="BW43" s="195">
        <f>SUM(BV43,BV44)</f>
        <v>8</v>
      </c>
      <c r="BX43" s="282">
        <f>SUM(AW43,BW43)</f>
        <v>8</v>
      </c>
      <c r="BY43" s="277" t="str">
        <f ca="1">IF(CELL("contenuto",$A43)="","",CELL("contenuto",$A43))</f>
        <v>AUDACE</v>
      </c>
      <c r="BZ43" s="76" t="s">
        <v>52</v>
      </c>
      <c r="CA43" s="25"/>
      <c r="CB43" s="19">
        <f>SUM(CA43*25)</f>
        <v>0</v>
      </c>
      <c r="CC43" s="19"/>
      <c r="CD43" s="26">
        <f>SUM(CC43*6)</f>
        <v>0</v>
      </c>
      <c r="CE43" s="25"/>
      <c r="CF43" s="19"/>
      <c r="CG43" s="19"/>
      <c r="CH43" s="19"/>
      <c r="CI43" s="19"/>
      <c r="CJ43" s="109">
        <f>SUM(CE43*3+CF43*6+CG43*10+CH43*15+CI43*20)</f>
        <v>0</v>
      </c>
      <c r="CK43" s="19"/>
      <c r="CL43" s="19"/>
      <c r="CM43" s="19"/>
      <c r="CN43" s="19"/>
      <c r="CO43" s="19"/>
      <c r="CP43" s="109">
        <f>SUM(CK43*3+CL43*6+CM43*10+CN43*15+CO43*20)</f>
        <v>0</v>
      </c>
      <c r="CQ43" s="19"/>
      <c r="CR43" s="19"/>
      <c r="CS43" s="19"/>
      <c r="CT43" s="19"/>
      <c r="CU43" s="19"/>
      <c r="CV43" s="109">
        <f>SUM(CQ43*3+CR43*6+CS43*10+CT43*15+CU43*20)</f>
        <v>0</v>
      </c>
      <c r="CW43" s="18"/>
      <c r="CX43" s="16"/>
      <c r="CY43" s="16"/>
      <c r="CZ43" s="16"/>
      <c r="DA43" s="16"/>
      <c r="DB43" s="16"/>
      <c r="DC43" s="16"/>
      <c r="DD43" s="17"/>
      <c r="DE43" s="27">
        <f t="shared" si="1"/>
        <v>0</v>
      </c>
      <c r="DF43" s="195">
        <f>SUM(DE43,DE44)</f>
        <v>0</v>
      </c>
      <c r="DG43" s="199">
        <f>SUM(DF43)</f>
        <v>0</v>
      </c>
      <c r="DH43" s="277" t="str">
        <f ca="1">IF(CELL("contenuto",$A43)="","",CELL("contenuto",$A43))</f>
        <v>AUDACE</v>
      </c>
      <c r="DI43" s="278">
        <f>SUM(BX43,DG43)</f>
        <v>8</v>
      </c>
    </row>
    <row r="44" spans="1:113" ht="16.5" customHeight="1">
      <c r="A44" s="285"/>
      <c r="B44" s="76" t="s">
        <v>53</v>
      </c>
      <c r="C44" s="18"/>
      <c r="D44" s="16"/>
      <c r="E44" s="16"/>
      <c r="F44" s="16"/>
      <c r="G44" s="16"/>
      <c r="H44" s="19">
        <f>IF(C44=0,0,IF(C44&gt;15,1,32-C44*2))+IF(D44=0,0,IF(D44&gt;15,1,32-D44*2))+IF(E44=0,0,IF(E44&gt;15,1,32-E44*2))+IF(F44=0,0,IF(F44&gt;15,1,32-F44*2))+IF(G44=0,0,IF(G44&gt;15,1,32-G44*2))</f>
        <v>0</v>
      </c>
      <c r="I44" s="16"/>
      <c r="J44" s="16"/>
      <c r="K44" s="16"/>
      <c r="L44" s="16"/>
      <c r="M44" s="16"/>
      <c r="N44" s="19">
        <f>IF(I44=0,0,IF(I44&gt;15,1,32-I44*2))+IF(J44=0,0,IF(J44&gt;15,1,32-J44*2))+IF(K44=0,0,IF(K44&gt;15,1,32-K44*2))+IF(L44=0,0,IF(L44&gt;15,1,32-L44*2))+IF(M44=0,0,IF(M44&gt;15,1,32-M44*2))</f>
        <v>0</v>
      </c>
      <c r="O44" s="19"/>
      <c r="P44" s="19"/>
      <c r="Q44" s="19"/>
      <c r="R44" s="19">
        <f>IF(O44=0,0,IF(O44&gt;15,1,32-O44*2))+IF(P44=0,0,IF(P44&gt;15,1,32-P44*2))+IF(Q44=0,0,IF(Q44&gt;15,1,32-Q44*2))</f>
        <v>0</v>
      </c>
      <c r="S44" s="16"/>
      <c r="T44" s="16"/>
      <c r="U44" s="26">
        <f>IF(S44=0,0,IF(S44&gt;15,1,32-S44*2))+IF(T44=0,0,IF(T44&gt;15,1,32-T44*2))</f>
        <v>0</v>
      </c>
      <c r="V44" s="18"/>
      <c r="W44" s="16"/>
      <c r="X44" s="19">
        <f>IF(V44=0,0,IF(V44&gt;5,1,18-V44*3))+IF(W44=0,0,IF(W44&gt;5,1,18-W44*3))</f>
        <v>0</v>
      </c>
      <c r="Y44" s="16"/>
      <c r="Z44" s="16"/>
      <c r="AA44" s="19">
        <f>IF(Y44=0,0,IF(Y44&gt;5,1,18-Y44*3))+IF(Z44=0,0,IF(Z44&gt;5,1,18-Z44*3))</f>
        <v>0</v>
      </c>
      <c r="AB44" s="16"/>
      <c r="AC44" s="26">
        <f>IF(AB44=0,0,IF(AB44&gt;5,1,18-AB44*3))</f>
        <v>0</v>
      </c>
      <c r="AD44" s="18"/>
      <c r="AE44" s="19">
        <f>IF(AD44=0,0,IF(AD44&gt;10,1,IF(AD43="A1",33-AD44*3,22-AD44*2)))</f>
        <v>0</v>
      </c>
      <c r="AF44" s="16"/>
      <c r="AG44" s="19">
        <f>IF(AF44=0,0,IF(AF44&gt;10,1,IF(AF43="A1",33-AF44*3,22-AF44*2)))</f>
        <v>0</v>
      </c>
      <c r="AH44" s="16"/>
      <c r="AI44" s="19">
        <f>IF(AH44=0,0,IF(AH44&gt;10,1,IF(AH43="A1",33-AH44*3,22-AH44*2)))</f>
        <v>0</v>
      </c>
      <c r="AJ44" s="16"/>
      <c r="AK44" s="110">
        <f>IF(AJ44=0,0,IF(AJ44&gt;10,1,IF(AJ43="A1",33-AJ44*3,22-AJ44*2)))</f>
        <v>0</v>
      </c>
      <c r="AL44" s="25"/>
      <c r="AM44" s="19"/>
      <c r="AN44" s="19">
        <f>IF(AL44=0,0,IF(AL44&gt;5,1,23-AL44*3))+IF(AM44=0,0,IF(AM44&gt;5,1,23-AM44*3))</f>
        <v>0</v>
      </c>
      <c r="AO44" s="19"/>
      <c r="AP44" s="19"/>
      <c r="AQ44" s="19">
        <f>IF(AO44=0,0,IF(AO44&gt;5,1,23-AO44*3))+IF(AP44=0,0,IF(AP44&gt;5,1,23-AP44*3))</f>
        <v>0</v>
      </c>
      <c r="AR44" s="19"/>
      <c r="AS44" s="19">
        <f>IF(AR44=0,0,IF(AR44&gt;5,1,23-AR44*3))</f>
        <v>0</v>
      </c>
      <c r="AT44" s="19"/>
      <c r="AU44" s="19">
        <f>IF(AT44=0,0,IF(AT44&gt;5,1,23-AT44*3))</f>
        <v>0</v>
      </c>
      <c r="AV44" s="22">
        <f t="shared" si="0"/>
        <v>0</v>
      </c>
      <c r="AW44" s="209"/>
      <c r="AX44" s="276"/>
      <c r="AY44" s="76" t="s">
        <v>53</v>
      </c>
      <c r="AZ44" s="18"/>
      <c r="BA44" s="16"/>
      <c r="BB44" s="19">
        <f>IF(AZ44=0,0,IF(AZ44&gt;5,AZ44,6-AZ44*1))+IF(BA44=0,0,IF(BA44&gt;5,BA44,6-BA44*1))</f>
        <v>0</v>
      </c>
      <c r="BC44" s="19"/>
      <c r="BD44" s="19"/>
      <c r="BE44" s="19">
        <f>IF(BC44=0,0,IF(BC44&gt;5,BC44,6-BC44*1))+IF(BD44=0,0,IF(BD44&gt;5,BD44,6-BD44*1))</f>
        <v>0</v>
      </c>
      <c r="BF44" s="29"/>
      <c r="BG44" s="30"/>
      <c r="BH44" s="30"/>
      <c r="BI44" s="16">
        <f>SUM(BF44*5+BG44*3+BH44*1)</f>
        <v>0</v>
      </c>
      <c r="BJ44" s="16"/>
      <c r="BK44" s="30"/>
      <c r="BL44" s="16"/>
      <c r="BM44" s="16">
        <f>SUM(BJ44*5+BK44*3+BL44*1)</f>
        <v>0</v>
      </c>
      <c r="BN44" s="16"/>
      <c r="BO44" s="30"/>
      <c r="BP44" s="16"/>
      <c r="BQ44" s="16">
        <f>SUM(BN44*5+BO44*3+BP44*1)</f>
        <v>0</v>
      </c>
      <c r="BR44" s="16"/>
      <c r="BS44" s="30"/>
      <c r="BT44" s="16"/>
      <c r="BU44" s="17">
        <f>SUM(BR44*5+BS44*3+BT44*1)</f>
        <v>0</v>
      </c>
      <c r="BV44" s="22">
        <f t="shared" si="2"/>
        <v>0</v>
      </c>
      <c r="BW44" s="195"/>
      <c r="BX44" s="289"/>
      <c r="BY44" s="276"/>
      <c r="BZ44" s="76" t="s">
        <v>53</v>
      </c>
      <c r="CA44" s="25"/>
      <c r="CB44" s="19">
        <f>IF(CA44=0,0,IF(CA44&gt;10,1,44-CA44*4))</f>
        <v>0</v>
      </c>
      <c r="CC44" s="19"/>
      <c r="CD44" s="26">
        <f>IF(CC44=0,0,IF(CC44=6,1,IF(CC44&gt;6,CC44,12-CC44*2)))</f>
        <v>0</v>
      </c>
      <c r="CE44" s="25"/>
      <c r="CF44" s="19"/>
      <c r="CG44" s="19"/>
      <c r="CH44" s="19"/>
      <c r="CI44" s="19"/>
      <c r="CJ44" s="109">
        <f>IF(CE44=0,0,IF(CE44&gt;5,CE44,6-CE44*1))+IF(CF44=0,0,IF(CF44&gt;5,CF44,12-CF44*2))+IF(CG44=0,0,IF(CG44&gt;5,CG44,18-CG44*3))+IF(CH44=0,0,IF(CH44&gt;5,CH44,18-CH44*3))+IF(CI44=0,0,IF(CI44&gt;5,CI44,24-CI44*4))</f>
        <v>0</v>
      </c>
      <c r="CK44" s="19"/>
      <c r="CL44" s="19"/>
      <c r="CM44" s="19"/>
      <c r="CN44" s="19"/>
      <c r="CO44" s="19"/>
      <c r="CP44" s="109">
        <f>IF(CK44=0,0,IF(CK44&gt;5,CK44,6-CK44*1))+IF(CL44=0,0,IF(CL44&gt;5,CL44,12-CL44*2))+IF(CM44=0,0,IF(CM44&gt;5,CM44,18-CM44*3))+IF(CN44=0,0,IF(CN44&gt;5,CN44,18-CN44*3))+IF(CO44=0,0,IF(CO44&gt;5,CO44,24-CO44*4))</f>
        <v>0</v>
      </c>
      <c r="CQ44" s="19"/>
      <c r="CR44" s="19"/>
      <c r="CS44" s="19"/>
      <c r="CT44" s="19"/>
      <c r="CU44" s="19"/>
      <c r="CV44" s="109">
        <f>IF(CQ44=0,0,IF(CQ44&gt;5,CQ44,6-CQ44*1))+IF(CR44=0,0,IF(CR44&gt;5,CR44,12-CR44*2))+IF(CS44=0,0,IF(CS44&gt;5,CS44,18-CS44*3))+IF(CT44=0,0,IF(CT44&gt;5,CT44,18-CT44*3))+IF(CU44=0,0,IF(CU44&gt;5,CU44,24-CU44*4))</f>
        <v>0</v>
      </c>
      <c r="CW44" s="18"/>
      <c r="CX44" s="16"/>
      <c r="CY44" s="16"/>
      <c r="CZ44" s="16"/>
      <c r="DA44" s="16"/>
      <c r="DB44" s="16"/>
      <c r="DC44" s="16"/>
      <c r="DD44" s="17"/>
      <c r="DE44" s="27">
        <f t="shared" si="1"/>
        <v>0</v>
      </c>
      <c r="DF44" s="195"/>
      <c r="DG44" s="200"/>
      <c r="DH44" s="276"/>
      <c r="DI44" s="278"/>
    </row>
    <row r="45" spans="1:113" ht="16.5" customHeight="1">
      <c r="A45" s="294" t="s">
        <v>143</v>
      </c>
      <c r="B45" s="76" t="s">
        <v>51</v>
      </c>
      <c r="C45" s="292"/>
      <c r="D45" s="291"/>
      <c r="E45" s="291"/>
      <c r="F45" s="291"/>
      <c r="G45" s="205"/>
      <c r="H45" s="16">
        <f>SUM(C45*5)</f>
        <v>0</v>
      </c>
      <c r="I45" s="204"/>
      <c r="J45" s="291"/>
      <c r="K45" s="291"/>
      <c r="L45" s="291"/>
      <c r="M45" s="205"/>
      <c r="N45" s="16">
        <f>SUM(I45*5)</f>
        <v>0</v>
      </c>
      <c r="O45" s="288"/>
      <c r="P45" s="293"/>
      <c r="Q45" s="287"/>
      <c r="R45" s="16">
        <f>SUM(O45*5)</f>
        <v>0</v>
      </c>
      <c r="S45" s="204"/>
      <c r="T45" s="205"/>
      <c r="U45" s="17">
        <f>SUM(S45*5)</f>
        <v>0</v>
      </c>
      <c r="V45" s="292"/>
      <c r="W45" s="205"/>
      <c r="X45" s="16">
        <f>SUM(V45*10)</f>
        <v>0</v>
      </c>
      <c r="Y45" s="204"/>
      <c r="Z45" s="205"/>
      <c r="AA45" s="16">
        <f>SUM(Y45*10)</f>
        <v>0</v>
      </c>
      <c r="AB45" s="16"/>
      <c r="AC45" s="17">
        <f>SUM(AB45*10)</f>
        <v>0</v>
      </c>
      <c r="AD45" s="18"/>
      <c r="AE45" s="19">
        <f>IF(AD45="A1",30,IF(AD45="A2",20,""))</f>
      </c>
      <c r="AF45" s="16"/>
      <c r="AG45" s="19">
        <f>IF(AF45="A1",30,IF(AF45="A2",20,""))</f>
      </c>
      <c r="AH45" s="16"/>
      <c r="AI45" s="19">
        <f>IF(AH45="A1",30,IF(AH45="A2",20,""))</f>
      </c>
      <c r="AJ45" s="16"/>
      <c r="AK45" s="110">
        <f>IF(AJ45="A1",30,IF(AJ45="A2",20,""))</f>
      </c>
      <c r="AL45" s="286"/>
      <c r="AM45" s="287"/>
      <c r="AN45" s="16">
        <f>SUM(AL45*10)</f>
        <v>0</v>
      </c>
      <c r="AO45" s="288"/>
      <c r="AP45" s="287"/>
      <c r="AQ45" s="16">
        <f>SUM(AO45*10)</f>
        <v>0</v>
      </c>
      <c r="AR45" s="19"/>
      <c r="AS45" s="16">
        <f>SUM(AR45*10)</f>
        <v>0</v>
      </c>
      <c r="AT45" s="19"/>
      <c r="AU45" s="16">
        <f>SUM(AT45*10)</f>
        <v>0</v>
      </c>
      <c r="AV45" s="22">
        <f t="shared" si="0"/>
        <v>0</v>
      </c>
      <c r="AW45" s="209">
        <f>SUM(AV45,AV46)</f>
        <v>0</v>
      </c>
      <c r="AX45" s="277" t="str">
        <f ca="1">IF(CELL("contenuto",$A45)="","",CELL("contenuto",$A45))</f>
        <v>HERA</v>
      </c>
      <c r="AY45" s="76" t="s">
        <v>52</v>
      </c>
      <c r="AZ45" s="18"/>
      <c r="BA45" s="16"/>
      <c r="BB45" s="16">
        <f>SUM(AZ45:BA45)</f>
        <v>0</v>
      </c>
      <c r="BC45" s="16"/>
      <c r="BD45" s="16"/>
      <c r="BE45" s="16">
        <f>SUM(BC45:BD45)</f>
        <v>0</v>
      </c>
      <c r="BF45" s="29">
        <v>1</v>
      </c>
      <c r="BG45" s="77"/>
      <c r="BH45" s="30">
        <v>2</v>
      </c>
      <c r="BI45" s="16">
        <f>SUM(BF45*2+BH45*2)</f>
        <v>6</v>
      </c>
      <c r="BJ45" s="16">
        <v>1</v>
      </c>
      <c r="BK45" s="77"/>
      <c r="BL45" s="16">
        <v>2</v>
      </c>
      <c r="BM45" s="16">
        <f>SUM(BJ45*2+BL45*2)</f>
        <v>6</v>
      </c>
      <c r="BN45" s="16"/>
      <c r="BO45" s="77"/>
      <c r="BP45" s="16"/>
      <c r="BQ45" s="16">
        <f>SUM(BN45*2+BP45*2)</f>
        <v>0</v>
      </c>
      <c r="BR45" s="16"/>
      <c r="BS45" s="77"/>
      <c r="BT45" s="16"/>
      <c r="BU45" s="17">
        <f>SUM(BR45*2+BT45*2)</f>
        <v>0</v>
      </c>
      <c r="BV45" s="22">
        <f t="shared" si="2"/>
        <v>12</v>
      </c>
      <c r="BW45" s="195">
        <f>SUM(BV45,BV46)</f>
        <v>12</v>
      </c>
      <c r="BX45" s="282">
        <f>SUM(AW45,BW45)</f>
        <v>12</v>
      </c>
      <c r="BY45" s="277" t="str">
        <f ca="1">IF(CELL("contenuto",$A45)="","",CELL("contenuto",$A45))</f>
        <v>HERA</v>
      </c>
      <c r="BZ45" s="76" t="s">
        <v>52</v>
      </c>
      <c r="CA45" s="25"/>
      <c r="CB45" s="19">
        <f>SUM(CA45*25)</f>
        <v>0</v>
      </c>
      <c r="CC45" s="19"/>
      <c r="CD45" s="26">
        <f>SUM(CC45*6)</f>
        <v>0</v>
      </c>
      <c r="CE45" s="25"/>
      <c r="CF45" s="19"/>
      <c r="CG45" s="19"/>
      <c r="CH45" s="19"/>
      <c r="CI45" s="19"/>
      <c r="CJ45" s="109">
        <f>SUM(CE45*3+CF45*6+CG45*10+CH45*15+CI45*20)</f>
        <v>0</v>
      </c>
      <c r="CK45" s="19"/>
      <c r="CL45" s="19"/>
      <c r="CM45" s="19"/>
      <c r="CN45" s="19"/>
      <c r="CO45" s="19"/>
      <c r="CP45" s="109">
        <f>SUM(CK45*3+CL45*6+CM45*10+CN45*15+CO45*20)</f>
        <v>0</v>
      </c>
      <c r="CQ45" s="19"/>
      <c r="CR45" s="19"/>
      <c r="CS45" s="19"/>
      <c r="CT45" s="19"/>
      <c r="CU45" s="19"/>
      <c r="CV45" s="109">
        <f>SUM(CQ45*3+CR45*6+CS45*10+CT45*15+CU45*20)</f>
        <v>0</v>
      </c>
      <c r="CW45" s="18"/>
      <c r="CX45" s="16"/>
      <c r="CY45" s="16"/>
      <c r="CZ45" s="16"/>
      <c r="DA45" s="16"/>
      <c r="DB45" s="16"/>
      <c r="DC45" s="16"/>
      <c r="DD45" s="17"/>
      <c r="DE45" s="27">
        <f t="shared" si="1"/>
        <v>0</v>
      </c>
      <c r="DF45" s="195">
        <f>SUM(DE45,DE46)</f>
        <v>0</v>
      </c>
      <c r="DG45" s="199">
        <f>SUM(DF45)</f>
        <v>0</v>
      </c>
      <c r="DH45" s="277" t="str">
        <f ca="1">IF(CELL("contenuto",$A45)="","",CELL("contenuto",$A45))</f>
        <v>HERA</v>
      </c>
      <c r="DI45" s="278">
        <f>SUM(BX45,DG45)</f>
        <v>12</v>
      </c>
    </row>
    <row r="46" spans="1:113" ht="16.5" customHeight="1">
      <c r="A46" s="285"/>
      <c r="B46" s="76" t="s">
        <v>53</v>
      </c>
      <c r="C46" s="18"/>
      <c r="D46" s="16"/>
      <c r="E46" s="16"/>
      <c r="F46" s="16"/>
      <c r="G46" s="16"/>
      <c r="H46" s="19">
        <f>IF(C46=0,0,IF(C46&gt;15,1,32-C46*2))+IF(D46=0,0,IF(D46&gt;15,1,32-D46*2))+IF(E46=0,0,IF(E46&gt;15,1,32-E46*2))+IF(F46=0,0,IF(F46&gt;15,1,32-F46*2))+IF(G46=0,0,IF(G46&gt;15,1,32-G46*2))</f>
        <v>0</v>
      </c>
      <c r="I46" s="16"/>
      <c r="J46" s="16"/>
      <c r="K46" s="16"/>
      <c r="L46" s="16"/>
      <c r="M46" s="16"/>
      <c r="N46" s="19">
        <f>IF(I46=0,0,IF(I46&gt;15,1,32-I46*2))+IF(J46=0,0,IF(J46&gt;15,1,32-J46*2))+IF(K46=0,0,IF(K46&gt;15,1,32-K46*2))+IF(L46=0,0,IF(L46&gt;15,1,32-L46*2))+IF(M46=0,0,IF(M46&gt;15,1,32-M46*2))</f>
        <v>0</v>
      </c>
      <c r="O46" s="19"/>
      <c r="P46" s="19"/>
      <c r="Q46" s="19"/>
      <c r="R46" s="19">
        <f>IF(O46=0,0,IF(O46&gt;15,1,32-O46*2))+IF(P46=0,0,IF(P46&gt;15,1,32-P46*2))+IF(Q46=0,0,IF(Q46&gt;15,1,32-Q46*2))</f>
        <v>0</v>
      </c>
      <c r="S46" s="16"/>
      <c r="T46" s="16"/>
      <c r="U46" s="26">
        <f>IF(S46=0,0,IF(S46&gt;15,1,32-S46*2))+IF(T46=0,0,IF(T46&gt;15,1,32-T46*2))</f>
        <v>0</v>
      </c>
      <c r="V46" s="18"/>
      <c r="W46" s="16"/>
      <c r="X46" s="19">
        <f>IF(V46=0,0,IF(V46&gt;5,1,18-V46*3))+IF(W46=0,0,IF(W46&gt;5,1,18-W46*3))</f>
        <v>0</v>
      </c>
      <c r="Y46" s="16"/>
      <c r="Z46" s="16"/>
      <c r="AA46" s="19">
        <f>IF(Y46=0,0,IF(Y46&gt;5,1,18-Y46*3))+IF(Z46=0,0,IF(Z46&gt;5,1,18-Z46*3))</f>
        <v>0</v>
      </c>
      <c r="AB46" s="16"/>
      <c r="AC46" s="26">
        <f>IF(AB46=0,0,IF(AB46&gt;5,1,18-AB46*3))</f>
        <v>0</v>
      </c>
      <c r="AD46" s="18"/>
      <c r="AE46" s="19">
        <f>IF(AD46=0,0,IF(AD46&gt;10,1,IF(AD45="A1",33-AD46*3,22-AD46*2)))</f>
        <v>0</v>
      </c>
      <c r="AF46" s="16"/>
      <c r="AG46" s="19">
        <f>IF(AF46=0,0,IF(AF46&gt;10,1,IF(AF45="A1",33-AF46*3,22-AF46*2)))</f>
        <v>0</v>
      </c>
      <c r="AH46" s="16"/>
      <c r="AI46" s="19">
        <f>IF(AH46=0,0,IF(AH46&gt;10,1,IF(AH45="A1",33-AH46*3,22-AH46*2)))</f>
        <v>0</v>
      </c>
      <c r="AJ46" s="16"/>
      <c r="AK46" s="110">
        <f>IF(AJ46=0,0,IF(AJ46&gt;10,1,IF(AJ45="A1",33-AJ46*3,22-AJ46*2)))</f>
        <v>0</v>
      </c>
      <c r="AL46" s="25"/>
      <c r="AM46" s="19"/>
      <c r="AN46" s="19">
        <f>IF(AL46=0,0,IF(AL46&gt;5,1,23-AL46*3))+IF(AM46=0,0,IF(AM46&gt;5,1,23-AM46*3))</f>
        <v>0</v>
      </c>
      <c r="AO46" s="19"/>
      <c r="AP46" s="19"/>
      <c r="AQ46" s="19">
        <f>IF(AO46=0,0,IF(AO46&gt;5,1,23-AO46*3))+IF(AP46=0,0,IF(AP46&gt;5,1,23-AP46*3))</f>
        <v>0</v>
      </c>
      <c r="AR46" s="19"/>
      <c r="AS46" s="19">
        <f>IF(AR46=0,0,IF(AR46&gt;5,1,23-AR46*3))</f>
        <v>0</v>
      </c>
      <c r="AT46" s="19"/>
      <c r="AU46" s="19">
        <f>IF(AT46=0,0,IF(AT46&gt;5,1,23-AT46*3))</f>
        <v>0</v>
      </c>
      <c r="AV46" s="22">
        <f t="shared" si="0"/>
        <v>0</v>
      </c>
      <c r="AW46" s="209"/>
      <c r="AX46" s="276"/>
      <c r="AY46" s="76" t="s">
        <v>53</v>
      </c>
      <c r="AZ46" s="18"/>
      <c r="BA46" s="16"/>
      <c r="BB46" s="19">
        <f>IF(AZ46=0,0,IF(AZ46&gt;5,AZ46,6-AZ46*1))+IF(BA46=0,0,IF(BA46&gt;5,BA46,6-BA46*1))</f>
        <v>0</v>
      </c>
      <c r="BC46" s="19"/>
      <c r="BD46" s="19"/>
      <c r="BE46" s="19">
        <f>IF(BC46=0,0,IF(BC46&gt;5,BC46,6-BC46*1))+IF(BD46=0,0,IF(BD46&gt;5,BD46,6-BD46*1))</f>
        <v>0</v>
      </c>
      <c r="BF46" s="29"/>
      <c r="BG46" s="30"/>
      <c r="BH46" s="30"/>
      <c r="BI46" s="16">
        <f>SUM(BF46*5+BG46*3+BH46*1)</f>
        <v>0</v>
      </c>
      <c r="BJ46" s="16"/>
      <c r="BK46" s="30"/>
      <c r="BL46" s="16"/>
      <c r="BM46" s="16">
        <f>SUM(BJ46*5+BK46*3+BL46*1)</f>
        <v>0</v>
      </c>
      <c r="BN46" s="16"/>
      <c r="BO46" s="30"/>
      <c r="BP46" s="16"/>
      <c r="BQ46" s="16">
        <f>SUM(BN46*5+BO46*3+BP46*1)</f>
        <v>0</v>
      </c>
      <c r="BR46" s="16"/>
      <c r="BS46" s="30"/>
      <c r="BT46" s="16"/>
      <c r="BU46" s="17">
        <f>SUM(BR46*5+BS46*3+BT46*1)</f>
        <v>0</v>
      </c>
      <c r="BV46" s="22">
        <f t="shared" si="2"/>
        <v>0</v>
      </c>
      <c r="BW46" s="195"/>
      <c r="BX46" s="289"/>
      <c r="BY46" s="276"/>
      <c r="BZ46" s="76" t="s">
        <v>53</v>
      </c>
      <c r="CA46" s="25"/>
      <c r="CB46" s="19">
        <f>IF(CA46=0,0,IF(CA46&gt;10,1,44-CA46*4))</f>
        <v>0</v>
      </c>
      <c r="CC46" s="19"/>
      <c r="CD46" s="26">
        <f>IF(CC46=0,0,IF(CC46=6,1,IF(CC46&gt;6,CC46,12-CC46*2)))</f>
        <v>0</v>
      </c>
      <c r="CE46" s="25"/>
      <c r="CF46" s="19"/>
      <c r="CG46" s="19"/>
      <c r="CH46" s="19"/>
      <c r="CI46" s="19"/>
      <c r="CJ46" s="109">
        <f>IF(CE46=0,0,IF(CE46&gt;5,CE46,6-CE46*1))+IF(CF46=0,0,IF(CF46&gt;5,CF46,12-CF46*2))+IF(CG46=0,0,IF(CG46&gt;5,CG46,18-CG46*3))+IF(CH46=0,0,IF(CH46&gt;5,CH46,18-CH46*3))+IF(CI46=0,0,IF(CI46&gt;5,CI46,24-CI46*4))</f>
        <v>0</v>
      </c>
      <c r="CK46" s="19"/>
      <c r="CL46" s="19"/>
      <c r="CM46" s="19"/>
      <c r="CN46" s="19"/>
      <c r="CO46" s="19"/>
      <c r="CP46" s="109">
        <f>IF(CK46=0,0,IF(CK46&gt;5,CK46,6-CK46*1))+IF(CL46=0,0,IF(CL46&gt;5,CL46,12-CL46*2))+IF(CM46=0,0,IF(CM46&gt;5,CM46,18-CM46*3))+IF(CN46=0,0,IF(CN46&gt;5,CN46,18-CN46*3))+IF(CO46=0,0,IF(CO46&gt;5,CO46,24-CO46*4))</f>
        <v>0</v>
      </c>
      <c r="CQ46" s="19"/>
      <c r="CR46" s="19"/>
      <c r="CS46" s="19"/>
      <c r="CT46" s="19"/>
      <c r="CU46" s="19"/>
      <c r="CV46" s="109">
        <f>IF(CQ46=0,0,IF(CQ46&gt;5,CQ46,6-CQ46*1))+IF(CR46=0,0,IF(CR46&gt;5,CR46,12-CR46*2))+IF(CS46=0,0,IF(CS46&gt;5,CS46,18-CS46*3))+IF(CT46=0,0,IF(CT46&gt;5,CT46,18-CT46*3))+IF(CU46=0,0,IF(CU46&gt;5,CU46,24-CU46*4))</f>
        <v>0</v>
      </c>
      <c r="CW46" s="18"/>
      <c r="CX46" s="16"/>
      <c r="CY46" s="16"/>
      <c r="CZ46" s="16"/>
      <c r="DA46" s="16"/>
      <c r="DB46" s="16"/>
      <c r="DC46" s="16"/>
      <c r="DD46" s="17"/>
      <c r="DE46" s="27">
        <f t="shared" si="1"/>
        <v>0</v>
      </c>
      <c r="DF46" s="195"/>
      <c r="DG46" s="200"/>
      <c r="DH46" s="276"/>
      <c r="DI46" s="278"/>
    </row>
    <row r="47" spans="1:113" ht="16.5" customHeight="1">
      <c r="A47" s="284" t="s">
        <v>159</v>
      </c>
      <c r="B47" s="76" t="s">
        <v>51</v>
      </c>
      <c r="C47" s="292"/>
      <c r="D47" s="291"/>
      <c r="E47" s="291"/>
      <c r="F47" s="291"/>
      <c r="G47" s="205"/>
      <c r="H47" s="16">
        <f>SUM(C47*5)</f>
        <v>0</v>
      </c>
      <c r="I47" s="204"/>
      <c r="J47" s="291"/>
      <c r="K47" s="291"/>
      <c r="L47" s="291"/>
      <c r="M47" s="205"/>
      <c r="N47" s="16">
        <f>SUM(I47*5)</f>
        <v>0</v>
      </c>
      <c r="O47" s="288"/>
      <c r="P47" s="293"/>
      <c r="Q47" s="287"/>
      <c r="R47" s="16">
        <f>SUM(O47*5)</f>
        <v>0</v>
      </c>
      <c r="S47" s="204"/>
      <c r="T47" s="205"/>
      <c r="U47" s="17">
        <f>SUM(S47*5)</f>
        <v>0</v>
      </c>
      <c r="V47" s="292"/>
      <c r="W47" s="205"/>
      <c r="X47" s="16">
        <f>SUM(V47*10)</f>
        <v>0</v>
      </c>
      <c r="Y47" s="204"/>
      <c r="Z47" s="205"/>
      <c r="AA47" s="16">
        <f>SUM(Y47*10)</f>
        <v>0</v>
      </c>
      <c r="AB47" s="16"/>
      <c r="AC47" s="17">
        <f>SUM(AB47*10)</f>
        <v>0</v>
      </c>
      <c r="AD47" s="18"/>
      <c r="AE47" s="19">
        <f>IF(AD47="A1",30,IF(AD47="A2",20,""))</f>
      </c>
      <c r="AF47" s="16"/>
      <c r="AG47" s="19">
        <f>IF(AF47="A1",30,IF(AF47="A2",20,""))</f>
      </c>
      <c r="AH47" s="16"/>
      <c r="AI47" s="19">
        <f>IF(AH47="A1",30,IF(AH47="A2",20,""))</f>
      </c>
      <c r="AJ47" s="16"/>
      <c r="AK47" s="110">
        <f>IF(AJ47="A1",30,IF(AJ47="A2",20,""))</f>
      </c>
      <c r="AL47" s="286"/>
      <c r="AM47" s="287"/>
      <c r="AN47" s="16">
        <f>SUM(AL47*10)</f>
        <v>0</v>
      </c>
      <c r="AO47" s="288"/>
      <c r="AP47" s="287"/>
      <c r="AQ47" s="16">
        <f>SUM(AO47*10)</f>
        <v>0</v>
      </c>
      <c r="AR47" s="19"/>
      <c r="AS47" s="16">
        <f>SUM(AR47*10)</f>
        <v>0</v>
      </c>
      <c r="AT47" s="19"/>
      <c r="AU47" s="16">
        <f>SUM(AT47*10)</f>
        <v>0</v>
      </c>
      <c r="AV47" s="22">
        <f t="shared" si="0"/>
        <v>0</v>
      </c>
      <c r="AW47" s="209">
        <f>SUM(AV47,AV48)</f>
        <v>0</v>
      </c>
      <c r="AX47" s="284" t="s">
        <v>159</v>
      </c>
      <c r="AY47" s="76" t="s">
        <v>51</v>
      </c>
      <c r="AZ47" s="18"/>
      <c r="BA47" s="16"/>
      <c r="BB47" s="16">
        <f>SUM(AZ47:BA47)</f>
        <v>0</v>
      </c>
      <c r="BC47" s="19">
        <v>1</v>
      </c>
      <c r="BD47" s="19">
        <v>1</v>
      </c>
      <c r="BE47" s="16">
        <f>SUM(BC47:BD47)</f>
        <v>2</v>
      </c>
      <c r="BF47" s="29"/>
      <c r="BG47" s="77"/>
      <c r="BH47" s="30"/>
      <c r="BI47" s="16">
        <f>SUM(BF47*2+BH47*2)</f>
        <v>0</v>
      </c>
      <c r="BJ47" s="16"/>
      <c r="BK47" s="77"/>
      <c r="BL47" s="16"/>
      <c r="BM47" s="16">
        <f>SUM(BJ47*2+BL47*2)</f>
        <v>0</v>
      </c>
      <c r="BN47" s="16"/>
      <c r="BO47" s="77"/>
      <c r="BP47" s="16"/>
      <c r="BQ47" s="16">
        <f>SUM(BN47*2+BP47*2)</f>
        <v>0</v>
      </c>
      <c r="BR47" s="16"/>
      <c r="BS47" s="77"/>
      <c r="BT47" s="16"/>
      <c r="BU47" s="17">
        <f>SUM(BR47*2+BT47*2)</f>
        <v>0</v>
      </c>
      <c r="BV47" s="22">
        <f t="shared" si="2"/>
        <v>2</v>
      </c>
      <c r="BW47" s="195">
        <f>SUM(BV47,BV48)</f>
        <v>6</v>
      </c>
      <c r="BX47" s="282">
        <f>SUM(AW47,BW47)</f>
        <v>6</v>
      </c>
      <c r="BY47" s="284" t="s">
        <v>159</v>
      </c>
      <c r="BZ47" s="76" t="s">
        <v>52</v>
      </c>
      <c r="CA47" s="25"/>
      <c r="CB47" s="19">
        <f>SUM(CA47*25)</f>
        <v>0</v>
      </c>
      <c r="CC47" s="19"/>
      <c r="CD47" s="26">
        <f>SUM(CC47*6)</f>
        <v>0</v>
      </c>
      <c r="CE47" s="25"/>
      <c r="CF47" s="19"/>
      <c r="CG47" s="19"/>
      <c r="CH47" s="19"/>
      <c r="CI47" s="19"/>
      <c r="CJ47" s="109">
        <f>SUM(CE47*3+CF47*6+CG47*10+CH47*15+CI47*20)</f>
        <v>0</v>
      </c>
      <c r="CK47" s="19"/>
      <c r="CL47" s="19"/>
      <c r="CM47" s="19"/>
      <c r="CN47" s="19"/>
      <c r="CO47" s="19"/>
      <c r="CP47" s="109">
        <f>SUM(CK47*3+CL47*6+CM47*10+CN47*15+CO47*20)</f>
        <v>0</v>
      </c>
      <c r="CQ47" s="19"/>
      <c r="CR47" s="19"/>
      <c r="CS47" s="19"/>
      <c r="CT47" s="19"/>
      <c r="CU47" s="19"/>
      <c r="CV47" s="109">
        <f>SUM(CQ47*3+CR47*6+CS47*10+CT47*15+CU47*20)</f>
        <v>0</v>
      </c>
      <c r="CW47" s="18"/>
      <c r="CX47" s="16"/>
      <c r="CY47" s="16"/>
      <c r="CZ47" s="16"/>
      <c r="DA47" s="16"/>
      <c r="DB47" s="16"/>
      <c r="DC47" s="16"/>
      <c r="DD47" s="17"/>
      <c r="DE47" s="27">
        <f t="shared" si="1"/>
        <v>0</v>
      </c>
      <c r="DF47" s="195">
        <f>SUM(DE47,DE48)</f>
        <v>0</v>
      </c>
      <c r="DG47" s="199">
        <f>SUM(DF47)</f>
        <v>0</v>
      </c>
      <c r="DH47" s="284" t="s">
        <v>159</v>
      </c>
      <c r="DI47" s="278">
        <f>SUM(BX47,DG47)</f>
        <v>6</v>
      </c>
    </row>
    <row r="48" spans="1:113" ht="16.5" customHeight="1">
      <c r="A48" s="285"/>
      <c r="B48" s="76" t="s">
        <v>53</v>
      </c>
      <c r="C48" s="18"/>
      <c r="D48" s="16"/>
      <c r="E48" s="16"/>
      <c r="F48" s="16"/>
      <c r="G48" s="16"/>
      <c r="H48" s="19">
        <f>IF(C48=0,0,IF(C48&gt;15,1,32-C48*2))+IF(D48=0,0,IF(D48&gt;15,1,32-D48*2))+IF(E48=0,0,IF(E48&gt;15,1,32-E48*2))+IF(F48=0,0,IF(F48&gt;15,1,32-F48*2))+IF(G48=0,0,IF(G48&gt;15,1,32-G48*2))</f>
        <v>0</v>
      </c>
      <c r="I48" s="16"/>
      <c r="J48" s="16"/>
      <c r="K48" s="16"/>
      <c r="L48" s="16"/>
      <c r="M48" s="16"/>
      <c r="N48" s="19">
        <f>IF(I48=0,0,IF(I48&gt;15,1,32-I48*2))+IF(J48=0,0,IF(J48&gt;15,1,32-J48*2))+IF(K48=0,0,IF(K48&gt;15,1,32-K48*2))+IF(L48=0,0,IF(L48&gt;15,1,32-L48*2))+IF(M48=0,0,IF(M48&gt;15,1,32-M48*2))</f>
        <v>0</v>
      </c>
      <c r="O48" s="19"/>
      <c r="P48" s="19"/>
      <c r="Q48" s="19"/>
      <c r="R48" s="19">
        <f>IF(O48=0,0,IF(O48&gt;15,1,32-O48*2))+IF(P48=0,0,IF(P48&gt;15,1,32-P48*2))+IF(Q48=0,0,IF(Q48&gt;15,1,32-Q48*2))</f>
        <v>0</v>
      </c>
      <c r="S48" s="16"/>
      <c r="T48" s="16"/>
      <c r="U48" s="26">
        <f>IF(S48=0,0,IF(S48&gt;15,1,32-S48*2))+IF(T48=0,0,IF(T48&gt;15,1,32-T48*2))</f>
        <v>0</v>
      </c>
      <c r="V48" s="18"/>
      <c r="W48" s="16"/>
      <c r="X48" s="19">
        <f>IF(V48=0,0,IF(V48&gt;5,1,18-V48*3))+IF(W48=0,0,IF(W48&gt;5,1,18-W48*3))</f>
        <v>0</v>
      </c>
      <c r="Y48" s="16"/>
      <c r="Z48" s="16"/>
      <c r="AA48" s="19">
        <f>IF(Y48=0,0,IF(Y48&gt;5,1,18-Y48*3))+IF(Z48=0,0,IF(Z48&gt;5,1,18-Z48*3))</f>
        <v>0</v>
      </c>
      <c r="AB48" s="16"/>
      <c r="AC48" s="26">
        <f>IF(AB48=0,0,IF(AB48&gt;5,1,18-AB48*3))</f>
        <v>0</v>
      </c>
      <c r="AD48" s="18"/>
      <c r="AE48" s="19">
        <f>IF(AD48=0,0,IF(AD48&gt;10,1,IF(AD47="A1",33-AD48*3,22-AD48*2)))</f>
        <v>0</v>
      </c>
      <c r="AF48" s="16"/>
      <c r="AG48" s="19">
        <f>IF(AF48=0,0,IF(AF48&gt;10,1,IF(AF47="A1",33-AF48*3,22-AF48*2)))</f>
        <v>0</v>
      </c>
      <c r="AH48" s="16"/>
      <c r="AI48" s="19">
        <f>IF(AH48=0,0,IF(AH48&gt;10,1,IF(AH47="A1",33-AH48*3,22-AH48*2)))</f>
        <v>0</v>
      </c>
      <c r="AJ48" s="16"/>
      <c r="AK48" s="110">
        <f>IF(AJ48=0,0,IF(AJ48&gt;10,1,IF(AJ47="A1",33-AJ48*3,22-AJ48*2)))</f>
        <v>0</v>
      </c>
      <c r="AL48" s="19"/>
      <c r="AM48" s="19"/>
      <c r="AN48" s="19">
        <f>IF(AL48=0,0,IF(AL48&gt;5,1,23-AL48*3))+IF(AM48=0,0,IF(AM48&gt;5,1,23-AM48*3))</f>
        <v>0</v>
      </c>
      <c r="AO48" s="19"/>
      <c r="AP48" s="19"/>
      <c r="AQ48" s="19">
        <f>IF(AO48=0,0,IF(AO48&gt;5,1,23-AO48*3))+IF(AP48=0,0,IF(AP48&gt;5,1,23-AP48*3))</f>
        <v>0</v>
      </c>
      <c r="AR48" s="19"/>
      <c r="AS48" s="19">
        <f>IF(AR48=0,0,IF(AR48&gt;5,1,23-AR48*3))</f>
        <v>0</v>
      </c>
      <c r="AT48" s="19"/>
      <c r="AU48" s="19">
        <f>IF(AT48=0,0,IF(AT48&gt;5,1,23-AT48*3))</f>
        <v>0</v>
      </c>
      <c r="AV48" s="22">
        <f t="shared" si="0"/>
        <v>0</v>
      </c>
      <c r="AW48" s="209"/>
      <c r="AX48" s="285"/>
      <c r="AY48" s="76" t="s">
        <v>53</v>
      </c>
      <c r="AZ48" s="18"/>
      <c r="BA48" s="16"/>
      <c r="BB48" s="19">
        <f>IF(AZ48=0,0,IF(AZ48&gt;5,AZ48,6-AZ48*1))+IF(BA48=0,0,IF(BA48&gt;5,BA48,6-BA48*1))</f>
        <v>0</v>
      </c>
      <c r="BC48" s="19">
        <v>2</v>
      </c>
      <c r="BD48" s="19"/>
      <c r="BE48" s="19">
        <f>IF(BC48=0,0,IF(BC48&gt;5,BC48,6-BC48*1))+IF(BD48=0,0,IF(BD48&gt;5,BD48,6-BD48*1))</f>
        <v>4</v>
      </c>
      <c r="BF48" s="29"/>
      <c r="BG48" s="30"/>
      <c r="BH48" s="30"/>
      <c r="BI48" s="16">
        <f>SUM(BF48*5+BG48*3+BH48*1)</f>
        <v>0</v>
      </c>
      <c r="BJ48" s="16"/>
      <c r="BK48" s="30"/>
      <c r="BL48" s="16"/>
      <c r="BM48" s="16">
        <f>SUM(BJ48*5+BK48*3+BL48*1)</f>
        <v>0</v>
      </c>
      <c r="BN48" s="16"/>
      <c r="BO48" s="30"/>
      <c r="BP48" s="16"/>
      <c r="BQ48" s="16">
        <f>SUM(BN48*5+BO48*3+BP48*1)</f>
        <v>0</v>
      </c>
      <c r="BR48" s="16"/>
      <c r="BS48" s="30"/>
      <c r="BT48" s="16"/>
      <c r="BU48" s="17">
        <f>SUM(BR48*5+BS48*3+BT48*1)</f>
        <v>0</v>
      </c>
      <c r="BV48" s="22">
        <f t="shared" si="2"/>
        <v>4</v>
      </c>
      <c r="BW48" s="195"/>
      <c r="BX48" s="289"/>
      <c r="BY48" s="285"/>
      <c r="BZ48" s="76" t="s">
        <v>53</v>
      </c>
      <c r="CA48" s="25"/>
      <c r="CB48" s="19">
        <f>IF(CA48=0,0,IF(CA48&gt;10,1,44-CA48*4))</f>
        <v>0</v>
      </c>
      <c r="CC48" s="19"/>
      <c r="CD48" s="26">
        <f>IF(CC48=0,0,IF(CC48=6,1,IF(CC48&gt;6,CC48,12-CC48*2)))</f>
        <v>0</v>
      </c>
      <c r="CE48" s="25"/>
      <c r="CF48" s="19"/>
      <c r="CG48" s="19"/>
      <c r="CH48" s="19"/>
      <c r="CI48" s="19"/>
      <c r="CJ48" s="109">
        <f>IF(CE48=0,0,IF(CE48&gt;5,CE48,6-CE48*1))+IF(CF48=0,0,IF(CF48&gt;5,CF48,12-CF48*2))+IF(CG48=0,0,IF(CG48&gt;5,CG48,18-CG48*3))+IF(CH48=0,0,IF(CH48&gt;5,CH48,18-CH48*3))+IF(CI48=0,0,IF(CI48&gt;5,CI48,24-CI48*4))</f>
        <v>0</v>
      </c>
      <c r="CK48" s="19"/>
      <c r="CL48" s="19"/>
      <c r="CM48" s="19"/>
      <c r="CN48" s="19"/>
      <c r="CO48" s="19"/>
      <c r="CP48" s="109">
        <f>IF(CK48=0,0,IF(CK48&gt;5,CK48,6-CK48*1))+IF(CL48=0,0,IF(CL48&gt;5,CL48,12-CL48*2))+IF(CM48=0,0,IF(CM48&gt;5,CM48,18-CM48*3))+IF(CN48=0,0,IF(CN48&gt;5,CN48,18-CN48*3))+IF(CO48=0,0,IF(CO48&gt;5,CO48,24-CO48*4))</f>
        <v>0</v>
      </c>
      <c r="CQ48" s="19"/>
      <c r="CR48" s="19"/>
      <c r="CS48" s="19"/>
      <c r="CT48" s="19"/>
      <c r="CU48" s="19"/>
      <c r="CV48" s="109">
        <f>IF(CQ48=0,0,IF(CQ48&gt;5,CQ48,6-CQ48*1))+IF(CR48=0,0,IF(CR48&gt;5,CR48,12-CR48*2))+IF(CS48=0,0,IF(CS48&gt;5,CS48,18-CS48*3))+IF(CT48=0,0,IF(CT48&gt;5,CT48,18-CT48*3))+IF(CU48=0,0,IF(CU48&gt;5,CU48,24-CU48*4))</f>
        <v>0</v>
      </c>
      <c r="CW48" s="18"/>
      <c r="CX48" s="16"/>
      <c r="CY48" s="16"/>
      <c r="CZ48" s="16"/>
      <c r="DA48" s="16"/>
      <c r="DB48" s="16"/>
      <c r="DC48" s="16"/>
      <c r="DD48" s="17"/>
      <c r="DE48" s="27">
        <f t="shared" si="1"/>
        <v>0</v>
      </c>
      <c r="DF48" s="195"/>
      <c r="DG48" s="200"/>
      <c r="DH48" s="285"/>
      <c r="DI48" s="278"/>
    </row>
    <row r="49" spans="1:113" ht="27.75" customHeight="1">
      <c r="A49" s="284" t="s">
        <v>145</v>
      </c>
      <c r="B49" s="76" t="s">
        <v>51</v>
      </c>
      <c r="C49" s="166"/>
      <c r="D49" s="165"/>
      <c r="E49" s="165"/>
      <c r="F49" s="165"/>
      <c r="G49" s="165"/>
      <c r="H49" s="16">
        <f>SUM(C49*5)</f>
        <v>0</v>
      </c>
      <c r="I49" s="165"/>
      <c r="J49" s="165"/>
      <c r="K49" s="165"/>
      <c r="L49" s="165"/>
      <c r="M49" s="165"/>
      <c r="N49" s="16">
        <f>SUM(I49*5)</f>
        <v>0</v>
      </c>
      <c r="O49" s="204"/>
      <c r="P49" s="291"/>
      <c r="Q49" s="205"/>
      <c r="R49" s="111">
        <f>IF(O49=0,0,IF(O49&gt;15,1,32-O49*2))+IF(P49=0,0,IF(P49&gt;15,1,32-P49*2))+IF(Q49=0,0,IF(Q49&gt;15,1,32-Q49*2))</f>
        <v>0</v>
      </c>
      <c r="S49" s="165"/>
      <c r="T49" s="165"/>
      <c r="U49" s="17">
        <f>SUM(S49*5)</f>
        <v>0</v>
      </c>
      <c r="V49" s="166"/>
      <c r="W49" s="165"/>
      <c r="X49" s="16">
        <f>SUM(V49*10)</f>
        <v>0</v>
      </c>
      <c r="Y49" s="204"/>
      <c r="Z49" s="205"/>
      <c r="AA49" s="16">
        <f>SUM(Y49*10)</f>
        <v>0</v>
      </c>
      <c r="AB49" s="16"/>
      <c r="AC49" s="17">
        <f>SUM(AB49*10)</f>
        <v>0</v>
      </c>
      <c r="AD49" s="18"/>
      <c r="AE49" s="19">
        <f>IF(AD49="A1",30,IF(AD49="A2",20,""))</f>
      </c>
      <c r="AF49" s="16"/>
      <c r="AG49" s="19">
        <f>IF(AF49="A1",30,IF(AF49="A2",20,""))</f>
      </c>
      <c r="AH49" s="16"/>
      <c r="AI49" s="19">
        <f>IF(AH49="A1",30,IF(AH49="A2",20,""))</f>
      </c>
      <c r="AJ49" s="16"/>
      <c r="AK49" s="110">
        <f>IF(AJ49="A1",30,IF(AJ49="A2",20,""))</f>
      </c>
      <c r="AL49" s="286"/>
      <c r="AM49" s="287"/>
      <c r="AN49" s="16">
        <f>SUM(AL49*10)</f>
        <v>0</v>
      </c>
      <c r="AO49" s="288"/>
      <c r="AP49" s="287"/>
      <c r="AQ49" s="16">
        <f>SUM(AO49*10)</f>
        <v>0</v>
      </c>
      <c r="AR49" s="19"/>
      <c r="AS49" s="16">
        <f>SUM(AR49*10)</f>
        <v>0</v>
      </c>
      <c r="AT49" s="19"/>
      <c r="AU49" s="16">
        <f>SUM(AT49*10)</f>
        <v>0</v>
      </c>
      <c r="AV49" s="22">
        <f t="shared" si="0"/>
        <v>0</v>
      </c>
      <c r="AW49" s="209">
        <f>SUM(AV49,AV50)</f>
        <v>0</v>
      </c>
      <c r="AX49" s="277" t="str">
        <f ca="1">IF(CELL("contenuto",$A49)="","",CELL("contenuto",$A49))</f>
        <v>UNION VIGONZA</v>
      </c>
      <c r="AY49" s="76" t="s">
        <v>52</v>
      </c>
      <c r="AZ49" s="18"/>
      <c r="BA49" s="16"/>
      <c r="BB49" s="16">
        <f>SUM(AZ49:BA49)</f>
        <v>0</v>
      </c>
      <c r="BC49" s="16"/>
      <c r="BD49" s="16">
        <v>1</v>
      </c>
      <c r="BE49" s="16">
        <f>SUM(BC49:BD49)</f>
        <v>1</v>
      </c>
      <c r="BF49" s="29">
        <v>2</v>
      </c>
      <c r="BG49" s="77"/>
      <c r="BH49" s="30">
        <v>3</v>
      </c>
      <c r="BI49" s="16">
        <f>SUM(BF49*2+BH49*2)</f>
        <v>10</v>
      </c>
      <c r="BJ49" s="16">
        <v>2</v>
      </c>
      <c r="BK49" s="77"/>
      <c r="BL49" s="16">
        <v>2</v>
      </c>
      <c r="BM49" s="16">
        <f>SUM(BJ49*2+BL49*2)</f>
        <v>8</v>
      </c>
      <c r="BN49" s="16">
        <v>2</v>
      </c>
      <c r="BO49" s="77"/>
      <c r="BP49" s="16">
        <v>3</v>
      </c>
      <c r="BQ49" s="16">
        <f>SUM(BN49*2+BP49*2)</f>
        <v>10</v>
      </c>
      <c r="BR49" s="16"/>
      <c r="BS49" s="77"/>
      <c r="BT49" s="16"/>
      <c r="BU49" s="17">
        <f>SUM(BR49*2+BT49*2)</f>
        <v>0</v>
      </c>
      <c r="BV49" s="22">
        <f t="shared" si="2"/>
        <v>29</v>
      </c>
      <c r="BW49" s="195">
        <f>SUM(BV49,BV50)</f>
        <v>38</v>
      </c>
      <c r="BX49" s="282">
        <f>SUM(AW49,BW49)</f>
        <v>38</v>
      </c>
      <c r="BY49" s="277" t="str">
        <f ca="1">IF(CELL("contenuto",$A49)="","",CELL("contenuto",$A49))</f>
        <v>UNION VIGONZA</v>
      </c>
      <c r="BZ49" s="76" t="s">
        <v>52</v>
      </c>
      <c r="CA49" s="25"/>
      <c r="CB49" s="19">
        <f>SUM(CA49*25)</f>
        <v>0</v>
      </c>
      <c r="CC49" s="19"/>
      <c r="CD49" s="26">
        <f>SUM(CC49*6)</f>
        <v>0</v>
      </c>
      <c r="CE49" s="25"/>
      <c r="CF49" s="19"/>
      <c r="CG49" s="19"/>
      <c r="CH49" s="19"/>
      <c r="CI49" s="19"/>
      <c r="CJ49" s="109">
        <f>SUM(CE49*3+CF49*6+CG49*10+CH49*15+CI49*20)</f>
        <v>0</v>
      </c>
      <c r="CK49" s="19"/>
      <c r="CL49" s="19"/>
      <c r="CM49" s="19"/>
      <c r="CN49" s="19"/>
      <c r="CO49" s="19"/>
      <c r="CP49" s="109">
        <f>SUM(CK49*3+CL49*6+CM49*10+CN49*15+CO49*20)</f>
        <v>0</v>
      </c>
      <c r="CQ49" s="19"/>
      <c r="CR49" s="19"/>
      <c r="CS49" s="19"/>
      <c r="CT49" s="19"/>
      <c r="CU49" s="19"/>
      <c r="CV49" s="109">
        <f>SUM(CQ49*3+CR49*6+CS49*10+CT49*15+CU49*20)</f>
        <v>0</v>
      </c>
      <c r="CW49" s="18"/>
      <c r="CX49" s="16"/>
      <c r="CY49" s="16"/>
      <c r="CZ49" s="16"/>
      <c r="DA49" s="16"/>
      <c r="DB49" s="16"/>
      <c r="DC49" s="16"/>
      <c r="DD49" s="17"/>
      <c r="DE49" s="27">
        <f t="shared" si="1"/>
        <v>0</v>
      </c>
      <c r="DF49" s="195">
        <f>SUM(DE49,DE50)</f>
        <v>0</v>
      </c>
      <c r="DG49" s="199">
        <f>SUM(DF49)</f>
        <v>0</v>
      </c>
      <c r="DH49" s="277" t="str">
        <f ca="1">IF(CELL("contenuto",$A49)="","",CELL("contenuto",$A49))</f>
        <v>UNION VIGONZA</v>
      </c>
      <c r="DI49" s="278">
        <f>SUM(BX49,DG49)</f>
        <v>38</v>
      </c>
    </row>
    <row r="50" spans="1:113" ht="27.75" customHeight="1" thickBot="1">
      <c r="A50" s="290"/>
      <c r="B50" s="82" t="s">
        <v>53</v>
      </c>
      <c r="C50" s="32"/>
      <c r="D50" s="33"/>
      <c r="E50" s="33"/>
      <c r="F50" s="33"/>
      <c r="G50" s="33"/>
      <c r="H50" s="34">
        <f>IF(C50=0,0,IF(C50&gt;15,1,32-C50*2))+IF(D50=0,0,IF(D50&gt;15,1,32-D50*2))+IF(E50=0,0,IF(E50&gt;15,1,32-E50*2))+IF(F50=0,0,IF(F50&gt;15,1,32-F50*2))+IF(G50=0,0,IF(G50&gt;15,1,32-G50*2))</f>
        <v>0</v>
      </c>
      <c r="I50" s="33"/>
      <c r="J50" s="33"/>
      <c r="K50" s="33"/>
      <c r="L50" s="33"/>
      <c r="M50" s="33"/>
      <c r="N50" s="34">
        <f>IF(I50=0,0,IF(I50&gt;15,1,32-I50*2))+IF(J50=0,0,IF(J50&gt;15,1,32-J50*2))+IF(K50=0,0,IF(K50&gt;15,1,32-K50*2))+IF(L50=0,0,IF(L50&gt;15,1,32-L50*2))+IF(M50=0,0,IF(M50&gt;15,1,32-M50*2))</f>
        <v>0</v>
      </c>
      <c r="O50" s="112"/>
      <c r="P50" s="112"/>
      <c r="Q50" s="112"/>
      <c r="R50" s="112">
        <f>IF(O50=0,0,IF(O50&gt;15,1,32-O50*2))+IF(P50=0,0,IF(P50&gt;15,1,32-P50*2))+IF(Q50=0,0,IF(Q50&gt;15,1,32-Q50*2))</f>
        <v>0</v>
      </c>
      <c r="S50" s="33"/>
      <c r="T50" s="33"/>
      <c r="U50" s="35">
        <f>IF(S50=0,0,IF(S50&gt;15,1,32-S50*2))+IF(T50=0,0,IF(T50&gt;15,1,32-T50*2))</f>
        <v>0</v>
      </c>
      <c r="V50" s="32"/>
      <c r="W50" s="33"/>
      <c r="X50" s="34">
        <f>IF(V50=0,0,IF(V50&gt;5,1,18-V50*3))+IF(W50=0,0,IF(W50&gt;5,1,18-W50*3))</f>
        <v>0</v>
      </c>
      <c r="Y50" s="33"/>
      <c r="Z50" s="33"/>
      <c r="AA50" s="34">
        <f>IF(Y50=0,0,IF(Y50&gt;5,1,18-Y50*3))+IF(Z50=0,0,IF(Z50&gt;5,1,18-Z50*3))</f>
        <v>0</v>
      </c>
      <c r="AB50" s="33"/>
      <c r="AC50" s="35">
        <f>IF(AB50=0,0,IF(AB50&gt;5,1,18-AB50*3))</f>
        <v>0</v>
      </c>
      <c r="AD50" s="32"/>
      <c r="AE50" s="34">
        <f>IF(AD50=0,0,IF(AD50&gt;10,1,IF(AD49="A1",33-AD50*3,22-AD50*2)))</f>
        <v>0</v>
      </c>
      <c r="AF50" s="33"/>
      <c r="AG50" s="34">
        <f>IF(AF50=0,0,IF(AF50&gt;10,1,IF(AF49="A1",33-AF50*3,22-AF50*2)))</f>
        <v>0</v>
      </c>
      <c r="AH50" s="33"/>
      <c r="AI50" s="34">
        <f>IF(AH50=0,0,IF(AH50&gt;10,1,IF(AH49="A1",33-AH50*3,22-AH50*2)))</f>
        <v>0</v>
      </c>
      <c r="AJ50" s="33"/>
      <c r="AK50" s="113">
        <f>IF(AJ50=0,0,IF(AJ50&gt;10,1,IF(AJ49="A1",33-AJ50*3,22-AJ50*2)))</f>
        <v>0</v>
      </c>
      <c r="AL50" s="42"/>
      <c r="AM50" s="34"/>
      <c r="AN50" s="34">
        <f>IF(AL50=0,0,IF(AL50&gt;5,1,23-AL50*3))+IF(AM50=0,0,IF(AM50&gt;5,1,23-AM50*3))</f>
        <v>0</v>
      </c>
      <c r="AO50" s="34"/>
      <c r="AP50" s="34"/>
      <c r="AQ50" s="34">
        <f>IF(AO50=0,0,IF(AO50&gt;5,1,23-AO50*3))+IF(AP50=0,0,IF(AP50&gt;5,1,23-AP50*3))</f>
        <v>0</v>
      </c>
      <c r="AR50" s="34"/>
      <c r="AS50" s="34">
        <f>IF(AR50=0,0,IF(AR50&gt;5,1,23-AR50*3))</f>
        <v>0</v>
      </c>
      <c r="AT50" s="34"/>
      <c r="AU50" s="34">
        <f>IF(AT50=0,0,IF(AT50&gt;5,1,23-AT50*3))</f>
        <v>0</v>
      </c>
      <c r="AV50" s="41">
        <f t="shared" si="0"/>
        <v>0</v>
      </c>
      <c r="AW50" s="223"/>
      <c r="AX50" s="230"/>
      <c r="AY50" s="83" t="s">
        <v>53</v>
      </c>
      <c r="AZ50" s="32"/>
      <c r="BA50" s="33"/>
      <c r="BB50" s="34">
        <f>IF(AZ50=0,0,IF(AZ50&gt;5,AZ50,6-AZ50*1))+IF(BA50=0,0,IF(BA50&gt;5,BA50,6-BA50*1))</f>
        <v>0</v>
      </c>
      <c r="BC50" s="34"/>
      <c r="BD50" s="34"/>
      <c r="BE50" s="34">
        <f>IF(BC50=0,0,IF(BC50&gt;5,BC50,6-BC50*1))+IF(BD50=0,0,IF(BD50&gt;5,BD50,6-BD50*1))</f>
        <v>0</v>
      </c>
      <c r="BF50" s="38">
        <v>1</v>
      </c>
      <c r="BG50" s="39">
        <v>1</v>
      </c>
      <c r="BH50" s="39">
        <v>1</v>
      </c>
      <c r="BI50" s="33">
        <f>SUM(BF50*5+BG50*3+BH50*1)</f>
        <v>9</v>
      </c>
      <c r="BJ50" s="33"/>
      <c r="BK50" s="39"/>
      <c r="BL50" s="33"/>
      <c r="BM50" s="33">
        <f>SUM(BJ50*5+BK50*3+BL50*1)</f>
        <v>0</v>
      </c>
      <c r="BN50" s="33"/>
      <c r="BO50" s="39"/>
      <c r="BP50" s="33"/>
      <c r="BQ50" s="33">
        <f>SUM(BN50*5+BO50*3+BP50*1)</f>
        <v>0</v>
      </c>
      <c r="BR50" s="33"/>
      <c r="BS50" s="39"/>
      <c r="BT50" s="33"/>
      <c r="BU50" s="40">
        <f>SUM(BR50*5+BS50*3+BT50*1)</f>
        <v>0</v>
      </c>
      <c r="BV50" s="36">
        <f t="shared" si="2"/>
        <v>9</v>
      </c>
      <c r="BW50" s="219"/>
      <c r="BX50" s="283"/>
      <c r="BY50" s="230"/>
      <c r="BZ50" s="83" t="s">
        <v>53</v>
      </c>
      <c r="CA50" s="42"/>
      <c r="CB50" s="34">
        <f>IF(CA50=0,0,IF(CA50&gt;10,1,44-CA50*4))</f>
        <v>0</v>
      </c>
      <c r="CC50" s="34"/>
      <c r="CD50" s="35">
        <f>IF(CC50=0,0,IF(CC50=6,1,IF(CC50&gt;6,CC50,12-CC50*2)))</f>
        <v>0</v>
      </c>
      <c r="CE50" s="42"/>
      <c r="CF50" s="34"/>
      <c r="CG50" s="34"/>
      <c r="CH50" s="34"/>
      <c r="CI50" s="34"/>
      <c r="CJ50" s="114">
        <f>IF(CE50=0,0,IF(CE50&gt;5,CE50,6-CE50*1))+IF(CF50=0,0,IF(CF50&gt;5,CF50,12-CF50*2))+IF(CG50=0,0,IF(CG50&gt;5,CG50,18-CG50*3))+IF(CH50=0,0,IF(CH50&gt;5,CH50,18-CH50*3))+IF(CI50=0,0,IF(CI50&gt;5,CI50,24-CI50*4))</f>
        <v>0</v>
      </c>
      <c r="CK50" s="34"/>
      <c r="CL50" s="34"/>
      <c r="CM50" s="34"/>
      <c r="CN50" s="34"/>
      <c r="CO50" s="34"/>
      <c r="CP50" s="114">
        <f>IF(CK50=0,0,IF(CK50&gt;5,CK50,6-CK50*1))+IF(CL50=0,0,IF(CL50&gt;5,CL50,12-CL50*2))+IF(CM50=0,0,IF(CM50&gt;5,CM50,18-CM50*3))+IF(CN50=0,0,IF(CN50&gt;5,CN50,18-CN50*3))+IF(CO50=0,0,IF(CO50&gt;5,CO50,24-CO50*4))</f>
        <v>0</v>
      </c>
      <c r="CQ50" s="34"/>
      <c r="CR50" s="34"/>
      <c r="CS50" s="34"/>
      <c r="CT50" s="34"/>
      <c r="CU50" s="34"/>
      <c r="CV50" s="115">
        <f>IF(CQ50=0,0,IF(CQ50&gt;5,CQ50,6-CQ50*1))+IF(CR50=0,0,IF(CR50&gt;5,CR50,12-CR50*2))+IF(CS50=0,0,IF(CS50&gt;5,CS50,18-CS50*3))+IF(CT50=0,0,IF(CT50&gt;5,CT50,18-CT50*3))+IF(CU50=0,0,IF(CU50&gt;5,CU50,24-CU50*4))</f>
        <v>0</v>
      </c>
      <c r="CW50" s="32"/>
      <c r="CX50" s="33"/>
      <c r="CY50" s="33"/>
      <c r="CZ50" s="33"/>
      <c r="DA50" s="33"/>
      <c r="DB50" s="33"/>
      <c r="DC50" s="33"/>
      <c r="DD50" s="40"/>
      <c r="DE50" s="32">
        <f t="shared" si="1"/>
        <v>0</v>
      </c>
      <c r="DF50" s="219"/>
      <c r="DG50" s="220"/>
      <c r="DH50" s="230"/>
      <c r="DI50" s="279"/>
    </row>
    <row r="51" spans="1:152" ht="27.75" customHeight="1" thickBot="1">
      <c r="A51"/>
      <c r="B51"/>
      <c r="C51"/>
      <c r="D51"/>
      <c r="E51"/>
      <c r="F51"/>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s="116"/>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row>
    <row r="52" spans="1:152" ht="125.25" customHeight="1" thickBot="1">
      <c r="A52" s="117" t="s">
        <v>64</v>
      </c>
      <c r="B52"/>
      <c r="C52" s="211" t="s">
        <v>55</v>
      </c>
      <c r="D52" s="212"/>
      <c r="E52" s="212"/>
      <c r="F52" s="212"/>
      <c r="G52" s="212"/>
      <c r="H52" s="212"/>
      <c r="I52" s="212"/>
      <c r="J52" s="212"/>
      <c r="K52" s="212"/>
      <c r="L52" s="212"/>
      <c r="M52" s="212"/>
      <c r="N52" s="212"/>
      <c r="O52" s="212"/>
      <c r="P52" s="212"/>
      <c r="Q52" s="212"/>
      <c r="R52" s="212"/>
      <c r="S52" s="212"/>
      <c r="T52" s="212"/>
      <c r="U52" s="213"/>
      <c r="V52" s="211" t="s">
        <v>57</v>
      </c>
      <c r="W52" s="212"/>
      <c r="X52" s="212"/>
      <c r="Y52" s="212"/>
      <c r="Z52" s="212"/>
      <c r="AA52" s="212"/>
      <c r="AB52" s="212"/>
      <c r="AC52" s="213"/>
      <c r="AD52" s="211" t="s">
        <v>58</v>
      </c>
      <c r="AE52" s="212"/>
      <c r="AF52" s="212"/>
      <c r="AG52" s="212"/>
      <c r="AH52" s="212"/>
      <c r="AI52" s="212"/>
      <c r="AJ52" s="212"/>
      <c r="AK52" s="213"/>
      <c r="AL52" s="280" t="s">
        <v>160</v>
      </c>
      <c r="AM52" s="281"/>
      <c r="AN52" s="281"/>
      <c r="AO52" s="281"/>
      <c r="AP52" s="281"/>
      <c r="AQ52" s="281"/>
      <c r="AR52" s="281"/>
      <c r="AS52" s="281"/>
      <c r="AT52" s="281"/>
      <c r="AU52" s="281"/>
      <c r="AV52" s="281"/>
      <c r="AW52"/>
      <c r="AX52"/>
      <c r="AY52"/>
      <c r="AZ52" s="211" t="s">
        <v>59</v>
      </c>
      <c r="BA52" s="212"/>
      <c r="BB52" s="212"/>
      <c r="BC52" s="212"/>
      <c r="BD52" s="212"/>
      <c r="BE52" s="212"/>
      <c r="BF52" s="211" t="s">
        <v>60</v>
      </c>
      <c r="BG52" s="212"/>
      <c r="BH52" s="212"/>
      <c r="BI52" s="212"/>
      <c r="BJ52" s="212"/>
      <c r="BK52" s="212"/>
      <c r="BL52" s="212"/>
      <c r="BM52" s="212"/>
      <c r="BN52" s="212"/>
      <c r="BO52" s="212"/>
      <c r="BP52" s="212"/>
      <c r="BQ52" s="212"/>
      <c r="BR52" s="212"/>
      <c r="BS52" s="212"/>
      <c r="BT52" s="212"/>
      <c r="BU52" s="213"/>
      <c r="BV52"/>
      <c r="BW52"/>
      <c r="BX52"/>
      <c r="BY52" s="214" t="s">
        <v>61</v>
      </c>
      <c r="BZ52" s="215"/>
      <c r="CA52" s="215"/>
      <c r="CB52" s="215"/>
      <c r="CC52" s="215"/>
      <c r="CD52" s="216"/>
      <c r="CE52" s="211" t="s">
        <v>62</v>
      </c>
      <c r="CF52" s="212"/>
      <c r="CG52" s="212"/>
      <c r="CH52" s="212"/>
      <c r="CI52" s="212"/>
      <c r="CJ52" s="212"/>
      <c r="CK52" s="212"/>
      <c r="CL52" s="212"/>
      <c r="CM52" s="212"/>
      <c r="CN52" s="212"/>
      <c r="CO52" s="212"/>
      <c r="CP52" s="212"/>
      <c r="CQ52" s="212"/>
      <c r="CR52" s="212"/>
      <c r="CS52" s="212"/>
      <c r="CT52" s="212"/>
      <c r="CU52" s="212"/>
      <c r="CV52" s="213"/>
      <c r="CW52" s="211" t="s">
        <v>63</v>
      </c>
      <c r="CX52" s="212"/>
      <c r="CY52" s="212"/>
      <c r="CZ52" s="212"/>
      <c r="DA52" s="212"/>
      <c r="DB52" s="212"/>
      <c r="DC52" s="212"/>
      <c r="DD52" s="213"/>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row>
    <row r="53" spans="1:152" ht="27.75" customHeight="1">
      <c r="A53"/>
      <c r="B53"/>
      <c r="C53"/>
      <c r="D53"/>
      <c r="E53"/>
      <c r="F53"/>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s="116"/>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row>
    <row r="54" spans="1:152" ht="27.75" customHeight="1">
      <c r="A54"/>
      <c r="B54"/>
      <c r="C54"/>
      <c r="D54"/>
      <c r="E54"/>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s="116"/>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row>
    <row r="55" spans="1:152" ht="27.75" customHeight="1">
      <c r="A55"/>
      <c r="B55"/>
      <c r="C55"/>
      <c r="D55"/>
      <c r="E55"/>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s="116"/>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row>
    <row r="56" spans="1:152" ht="27.75" customHeight="1">
      <c r="A56"/>
      <c r="B56"/>
      <c r="C56"/>
      <c r="D56"/>
      <c r="E56"/>
      <c r="F56"/>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s="11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row>
    <row r="57" spans="1:152" ht="27.75" customHeight="1">
      <c r="A57"/>
      <c r="B57"/>
      <c r="C57"/>
      <c r="D57"/>
      <c r="E57"/>
      <c r="F57"/>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s="116"/>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row>
    <row r="58" spans="1:152" ht="27.75" customHeight="1">
      <c r="A58"/>
      <c r="B58"/>
      <c r="C58"/>
      <c r="D58"/>
      <c r="E58"/>
      <c r="F58"/>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s="116"/>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row>
    <row r="59" spans="1:152" ht="27.75" customHeight="1">
      <c r="A59"/>
      <c r="B59"/>
      <c r="C59"/>
      <c r="D59"/>
      <c r="E59"/>
      <c r="F59"/>
      <c r="G59"/>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s="116"/>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row>
    <row r="60" spans="1:152" ht="27.75" customHeight="1">
      <c r="A60"/>
      <c r="B60"/>
      <c r="C60"/>
      <c r="D60"/>
      <c r="E60"/>
      <c r="F60"/>
      <c r="G60"/>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s="116"/>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row>
    <row r="61" spans="1:152" ht="27.75" customHeight="1">
      <c r="A61"/>
      <c r="B61"/>
      <c r="C61"/>
      <c r="D61"/>
      <c r="E61"/>
      <c r="F61"/>
      <c r="G61"/>
      <c r="H61"/>
      <c r="I61"/>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s="118"/>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row>
    <row r="62" spans="1:152" ht="27.75" customHeight="1">
      <c r="A62"/>
      <c r="B62"/>
      <c r="C62"/>
      <c r="D62"/>
      <c r="E62"/>
      <c r="F62"/>
      <c r="G62"/>
      <c r="H62"/>
      <c r="I62"/>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s="118"/>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row>
    <row r="63" spans="1:152" ht="27.75" customHeight="1">
      <c r="A63"/>
      <c r="B63"/>
      <c r="C63"/>
      <c r="D63"/>
      <c r="E63"/>
      <c r="F63"/>
      <c r="G63"/>
      <c r="H63"/>
      <c r="I63"/>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s="118"/>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row>
    <row r="64" spans="1:152" ht="27.75" customHeight="1">
      <c r="A64"/>
      <c r="B64"/>
      <c r="C64"/>
      <c r="D64"/>
      <c r="E64"/>
      <c r="F64"/>
      <c r="G64"/>
      <c r="H64"/>
      <c r="I64"/>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s="118"/>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row>
    <row r="65" spans="1:152" ht="27.75" customHeight="1">
      <c r="A65"/>
      <c r="B65"/>
      <c r="C65"/>
      <c r="D65"/>
      <c r="E65"/>
      <c r="F65"/>
      <c r="G65"/>
      <c r="H65"/>
      <c r="I65"/>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s="118"/>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row>
    <row r="66" spans="1:152" ht="27.75" customHeight="1">
      <c r="A66"/>
      <c r="B66"/>
      <c r="C66"/>
      <c r="D66"/>
      <c r="E66"/>
      <c r="F66"/>
      <c r="G66"/>
      <c r="H66"/>
      <c r="I66"/>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s="118"/>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row>
    <row r="67" spans="1:152" ht="27.75" customHeight="1">
      <c r="A67"/>
      <c r="B67"/>
      <c r="C67"/>
      <c r="D67"/>
      <c r="E67"/>
      <c r="F67"/>
      <c r="G67"/>
      <c r="H67"/>
      <c r="I67"/>
      <c r="J67"/>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s="118"/>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row>
    <row r="68" spans="1:152" ht="27.75" customHeight="1">
      <c r="A68"/>
      <c r="B68"/>
      <c r="C68"/>
      <c r="D68"/>
      <c r="E68"/>
      <c r="F68"/>
      <c r="G68"/>
      <c r="H68"/>
      <c r="I68"/>
      <c r="J68"/>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s="11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row>
    <row r="69" spans="1:152" ht="27.75" customHeight="1">
      <c r="A69"/>
      <c r="B69"/>
      <c r="C69"/>
      <c r="D69"/>
      <c r="E69"/>
      <c r="F69"/>
      <c r="G69"/>
      <c r="H69"/>
      <c r="I69"/>
      <c r="J69"/>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s="118"/>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row>
    <row r="70" spans="1:152" ht="27.75" customHeight="1">
      <c r="A70"/>
      <c r="B70"/>
      <c r="C70"/>
      <c r="D70"/>
      <c r="E70"/>
      <c r="F70"/>
      <c r="G70"/>
      <c r="H70"/>
      <c r="I70"/>
      <c r="J70"/>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s="118"/>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row>
    <row r="71" spans="1:152" ht="27.75" customHeight="1">
      <c r="A71" s="44"/>
      <c r="B71"/>
      <c r="C71"/>
      <c r="D71"/>
      <c r="E71"/>
      <c r="F71"/>
      <c r="G71"/>
      <c r="H71"/>
      <c r="I71"/>
      <c r="J71"/>
      <c r="K71"/>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s="118"/>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row>
    <row r="72" spans="1:152" ht="27.75" customHeight="1">
      <c r="A72" s="44"/>
      <c r="B72"/>
      <c r="C72"/>
      <c r="D72"/>
      <c r="E72"/>
      <c r="F72"/>
      <c r="G72"/>
      <c r="H72"/>
      <c r="I72"/>
      <c r="J72"/>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s="118"/>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row>
    <row r="73" spans="1:152" ht="27.75" customHeight="1">
      <c r="A73" s="44"/>
      <c r="B73"/>
      <c r="C73"/>
      <c r="D73"/>
      <c r="E73"/>
      <c r="F73"/>
      <c r="G73"/>
      <c r="H73"/>
      <c r="I73"/>
      <c r="J73"/>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s="118"/>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row>
    <row r="74" spans="1:152" ht="27.75" customHeight="1">
      <c r="A74" s="44"/>
      <c r="B74" s="45"/>
      <c r="C74" s="46"/>
      <c r="D74"/>
      <c r="E74"/>
      <c r="F74"/>
      <c r="G74"/>
      <c r="H74"/>
      <c r="I74"/>
      <c r="J74"/>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s="118"/>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row>
    <row r="75" spans="1:152" ht="27.75" customHeight="1">
      <c r="A75" s="44"/>
      <c r="B75"/>
      <c r="C75"/>
      <c r="D75"/>
      <c r="E75"/>
      <c r="F75"/>
      <c r="G75"/>
      <c r="H75"/>
      <c r="I75"/>
      <c r="J75"/>
      <c r="K75"/>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s="118"/>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row>
    <row r="76" spans="1:152" ht="27.75" customHeight="1">
      <c r="A76" s="44"/>
      <c r="B76"/>
      <c r="C76"/>
      <c r="D76"/>
      <c r="E76"/>
      <c r="F76"/>
      <c r="G76"/>
      <c r="H76"/>
      <c r="I76"/>
      <c r="J76"/>
      <c r="K76"/>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s="118"/>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row>
    <row r="77" spans="1:152" ht="27.75" customHeight="1">
      <c r="A77" s="47"/>
      <c r="B77"/>
      <c r="C77"/>
      <c r="D77"/>
      <c r="E77"/>
      <c r="F77"/>
      <c r="G77"/>
      <c r="H77"/>
      <c r="I77"/>
      <c r="J77"/>
      <c r="K77"/>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s="118"/>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row>
    <row r="78" spans="1:152" ht="27.75" customHeight="1">
      <c r="A78" s="44"/>
      <c r="B78"/>
      <c r="C78"/>
      <c r="D78"/>
      <c r="E78"/>
      <c r="F78"/>
      <c r="G78"/>
      <c r="H78"/>
      <c r="I78"/>
      <c r="J78"/>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s="11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row>
    <row r="79" spans="1:152" ht="27.75" customHeight="1">
      <c r="A79" s="48"/>
      <c r="B79" s="45"/>
      <c r="C79" s="46"/>
      <c r="D79"/>
      <c r="E79"/>
      <c r="F79"/>
      <c r="G79"/>
      <c r="H79"/>
      <c r="I79"/>
      <c r="J79"/>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s="118"/>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c r="EU79"/>
      <c r="EV79"/>
    </row>
    <row r="80" spans="1:112" ht="20.25">
      <c r="A80" s="48"/>
      <c r="B80" s="45"/>
      <c r="C80" s="46"/>
      <c r="D80"/>
      <c r="E80" s="46"/>
      <c r="F80" s="46"/>
      <c r="G80" s="46"/>
      <c r="H80" s="46"/>
      <c r="AX80" s="54"/>
      <c r="BY80" s="54"/>
      <c r="DH80" s="54"/>
    </row>
    <row r="81" spans="1:112" ht="20.25">
      <c r="A81" s="47"/>
      <c r="B81"/>
      <c r="C81"/>
      <c r="D81"/>
      <c r="E81" s="46"/>
      <c r="F81" s="46"/>
      <c r="G81" s="46"/>
      <c r="H81" s="46"/>
      <c r="AX81" s="54"/>
      <c r="BY81" s="54"/>
      <c r="DH81" s="54"/>
    </row>
    <row r="82" spans="1:112" ht="20.25">
      <c r="A82" s="44"/>
      <c r="B82"/>
      <c r="C82"/>
      <c r="D82"/>
      <c r="E82" s="46"/>
      <c r="F82" s="46"/>
      <c r="G82" s="46"/>
      <c r="H82" s="46"/>
      <c r="AX82" s="54"/>
      <c r="BY82" s="54"/>
      <c r="DH82" s="54"/>
    </row>
    <row r="83" spans="1:112" ht="20.25">
      <c r="A83" s="54"/>
      <c r="B83" s="45"/>
      <c r="C83" s="46"/>
      <c r="D83" s="46"/>
      <c r="E83" s="46"/>
      <c r="F83" s="46"/>
      <c r="G83" s="46"/>
      <c r="H83" s="46"/>
      <c r="AX83" s="54"/>
      <c r="BY83" s="54"/>
      <c r="DH83" s="54"/>
    </row>
    <row r="84" spans="1:112" ht="20.25">
      <c r="A84" s="54"/>
      <c r="B84" s="45"/>
      <c r="C84" s="46"/>
      <c r="D84" s="46"/>
      <c r="E84" s="46"/>
      <c r="F84" s="46"/>
      <c r="G84" s="46"/>
      <c r="H84" s="46"/>
      <c r="AX84" s="54"/>
      <c r="BY84" s="54"/>
      <c r="DH84" s="54"/>
    </row>
    <row r="85" spans="1:112" ht="20.25">
      <c r="A85" s="54"/>
      <c r="B85" s="45"/>
      <c r="C85" s="46"/>
      <c r="D85" s="46"/>
      <c r="E85" s="46"/>
      <c r="F85" s="46"/>
      <c r="G85" s="46"/>
      <c r="H85" s="46"/>
      <c r="AX85" s="54"/>
      <c r="BY85" s="54"/>
      <c r="DH85" s="54"/>
    </row>
    <row r="86" spans="1:112" ht="20.25">
      <c r="A86" s="54"/>
      <c r="B86" s="45"/>
      <c r="C86" s="46"/>
      <c r="D86" s="46"/>
      <c r="E86" s="46"/>
      <c r="F86" s="46"/>
      <c r="G86" s="46"/>
      <c r="H86" s="46"/>
      <c r="AX86" s="54"/>
      <c r="BY86" s="54"/>
      <c r="DH86" s="54"/>
    </row>
    <row r="87" spans="1:112" ht="20.25">
      <c r="A87" s="54"/>
      <c r="B87" s="45"/>
      <c r="C87" s="46"/>
      <c r="D87" s="46"/>
      <c r="E87" s="46"/>
      <c r="F87" s="46"/>
      <c r="G87" s="46"/>
      <c r="H87" s="46"/>
      <c r="AX87" s="54"/>
      <c r="BY87" s="54"/>
      <c r="DH87" s="54"/>
    </row>
    <row r="88" spans="1:112" ht="20.25">
      <c r="A88" s="54"/>
      <c r="B88" s="45"/>
      <c r="C88" s="46"/>
      <c r="D88" s="46"/>
      <c r="E88" s="46"/>
      <c r="F88" s="46"/>
      <c r="G88" s="46"/>
      <c r="H88" s="46"/>
      <c r="AX88" s="54"/>
      <c r="BY88" s="54"/>
      <c r="DH88" s="54"/>
    </row>
    <row r="89" spans="1:112" ht="20.25">
      <c r="A89" s="54"/>
      <c r="B89" s="45"/>
      <c r="C89" s="46"/>
      <c r="D89" s="46"/>
      <c r="E89" s="46"/>
      <c r="F89" s="46"/>
      <c r="G89" s="46"/>
      <c r="H89" s="46"/>
      <c r="AX89" s="54"/>
      <c r="BY89" s="54"/>
      <c r="DH89" s="54"/>
    </row>
    <row r="90" spans="1:112" ht="20.25">
      <c r="A90" s="54"/>
      <c r="B90" s="45"/>
      <c r="C90" s="46"/>
      <c r="D90" s="46"/>
      <c r="E90" s="46"/>
      <c r="F90" s="46"/>
      <c r="G90" s="46"/>
      <c r="H90" s="46"/>
      <c r="AX90" s="54"/>
      <c r="BY90" s="54"/>
      <c r="DH90" s="54"/>
    </row>
    <row r="91" spans="1:112" ht="20.25">
      <c r="A91" s="54"/>
      <c r="B91" s="45"/>
      <c r="C91" s="46"/>
      <c r="D91" s="46"/>
      <c r="E91" s="46"/>
      <c r="F91" s="46"/>
      <c r="G91" s="46"/>
      <c r="H91" s="46"/>
      <c r="AX91" s="54"/>
      <c r="BY91" s="54"/>
      <c r="DH91" s="54"/>
    </row>
    <row r="92" spans="1:112" ht="20.25">
      <c r="A92" s="54"/>
      <c r="B92" s="45"/>
      <c r="C92" s="46"/>
      <c r="D92" s="46"/>
      <c r="E92" s="46"/>
      <c r="F92" s="46"/>
      <c r="G92" s="46"/>
      <c r="H92" s="46"/>
      <c r="AX92" s="54"/>
      <c r="BY92" s="54"/>
      <c r="DH92" s="54"/>
    </row>
    <row r="93" spans="1:112" ht="20.25">
      <c r="A93" s="54"/>
      <c r="B93" s="45"/>
      <c r="C93" s="46"/>
      <c r="D93" s="46"/>
      <c r="E93" s="46"/>
      <c r="F93" s="46"/>
      <c r="G93" s="46"/>
      <c r="H93" s="46"/>
      <c r="AX93" s="54"/>
      <c r="BY93" s="54"/>
      <c r="DH93" s="54"/>
    </row>
    <row r="94" spans="1:112" ht="20.25">
      <c r="A94" s="54"/>
      <c r="B94" s="45"/>
      <c r="C94" s="46"/>
      <c r="D94" s="46"/>
      <c r="E94" s="46"/>
      <c r="F94" s="46"/>
      <c r="G94" s="46"/>
      <c r="H94" s="46"/>
      <c r="AX94" s="54"/>
      <c r="BY94" s="54"/>
      <c r="DH94" s="54"/>
    </row>
    <row r="95" spans="1:112" ht="20.25">
      <c r="A95" s="54"/>
      <c r="B95" s="45"/>
      <c r="C95" s="46"/>
      <c r="D95" s="46"/>
      <c r="E95" s="46"/>
      <c r="F95" s="46"/>
      <c r="G95" s="46"/>
      <c r="H95" s="46"/>
      <c r="AX95" s="54"/>
      <c r="BY95" s="54"/>
      <c r="DH95" s="54"/>
    </row>
    <row r="96" spans="1:112" ht="20.25">
      <c r="A96" s="54"/>
      <c r="B96" s="45"/>
      <c r="C96" s="46"/>
      <c r="D96" s="46"/>
      <c r="E96" s="46"/>
      <c r="F96" s="46"/>
      <c r="G96" s="46"/>
      <c r="H96" s="46"/>
      <c r="AX96" s="54"/>
      <c r="BY96" s="54"/>
      <c r="DH96" s="54"/>
    </row>
    <row r="97" spans="1:112" ht="20.25">
      <c r="A97" s="54"/>
      <c r="B97" s="45"/>
      <c r="C97" s="46"/>
      <c r="D97" s="46"/>
      <c r="E97" s="46"/>
      <c r="F97" s="46"/>
      <c r="G97" s="46"/>
      <c r="H97" s="46"/>
      <c r="AX97" s="54"/>
      <c r="BY97" s="54"/>
      <c r="DH97" s="54"/>
    </row>
    <row r="98" spans="1:112" ht="20.25">
      <c r="A98" s="54"/>
      <c r="B98" s="45"/>
      <c r="C98" s="46"/>
      <c r="D98" s="46"/>
      <c r="E98" s="46"/>
      <c r="F98" s="46"/>
      <c r="G98" s="46"/>
      <c r="H98" s="46"/>
      <c r="AX98" s="54"/>
      <c r="BY98" s="54"/>
      <c r="DH98" s="54"/>
    </row>
    <row r="99" spans="1:112" ht="20.25">
      <c r="A99" s="54"/>
      <c r="B99" s="45"/>
      <c r="C99" s="46"/>
      <c r="D99" s="46"/>
      <c r="E99" s="46"/>
      <c r="F99" s="46"/>
      <c r="G99" s="46"/>
      <c r="H99" s="46"/>
      <c r="AX99" s="54"/>
      <c r="BY99" s="54"/>
      <c r="DH99" s="54"/>
    </row>
    <row r="100" spans="1:112" ht="20.25">
      <c r="A100" s="54"/>
      <c r="B100" s="45"/>
      <c r="C100" s="46"/>
      <c r="D100" s="46"/>
      <c r="E100" s="46"/>
      <c r="F100" s="46"/>
      <c r="G100" s="46"/>
      <c r="H100" s="46"/>
      <c r="AX100" s="54"/>
      <c r="BY100" s="54"/>
      <c r="DH100" s="54"/>
    </row>
    <row r="101" spans="1:112" ht="20.25">
      <c r="A101" s="54"/>
      <c r="B101" s="45"/>
      <c r="C101" s="46"/>
      <c r="D101" s="46"/>
      <c r="E101" s="46"/>
      <c r="F101" s="46"/>
      <c r="G101" s="46"/>
      <c r="H101" s="46"/>
      <c r="AX101" s="54"/>
      <c r="BY101" s="54"/>
      <c r="DH101" s="54"/>
    </row>
    <row r="102" spans="1:112" ht="20.25">
      <c r="A102" s="54"/>
      <c r="B102" s="45"/>
      <c r="C102" s="46"/>
      <c r="D102" s="46"/>
      <c r="E102" s="46"/>
      <c r="F102" s="46"/>
      <c r="G102" s="46"/>
      <c r="H102" s="46"/>
      <c r="AX102" s="54"/>
      <c r="BY102" s="54"/>
      <c r="DH102" s="54"/>
    </row>
    <row r="103" spans="1:112" ht="20.25">
      <c r="A103" s="54"/>
      <c r="B103" s="45"/>
      <c r="C103" s="46"/>
      <c r="D103" s="46"/>
      <c r="E103" s="46"/>
      <c r="F103" s="46"/>
      <c r="G103" s="46"/>
      <c r="H103" s="46"/>
      <c r="AX103" s="54"/>
      <c r="BY103" s="54"/>
      <c r="DH103" s="54"/>
    </row>
    <row r="104" spans="1:112" ht="20.25">
      <c r="A104" s="54"/>
      <c r="B104" s="45"/>
      <c r="C104" s="46"/>
      <c r="D104" s="46"/>
      <c r="E104" s="46"/>
      <c r="F104" s="46"/>
      <c r="G104" s="46"/>
      <c r="H104" s="46"/>
      <c r="AX104" s="54"/>
      <c r="BY104" s="54"/>
      <c r="DH104" s="54"/>
    </row>
    <row r="105" spans="1:112" ht="20.25">
      <c r="A105" s="54"/>
      <c r="B105" s="45"/>
      <c r="C105" s="46"/>
      <c r="D105" s="46"/>
      <c r="E105" s="46"/>
      <c r="F105" s="46"/>
      <c r="G105" s="46"/>
      <c r="H105" s="46"/>
      <c r="AX105" s="54"/>
      <c r="BY105" s="54"/>
      <c r="DH105" s="54"/>
    </row>
    <row r="106" spans="1:112" ht="20.25">
      <c r="A106" s="54"/>
      <c r="B106" s="45"/>
      <c r="C106" s="46"/>
      <c r="D106" s="46"/>
      <c r="E106" s="46"/>
      <c r="F106" s="46"/>
      <c r="G106" s="46"/>
      <c r="H106" s="46"/>
      <c r="AX106" s="54"/>
      <c r="BY106" s="54"/>
      <c r="DH106" s="54"/>
    </row>
    <row r="107" spans="3:8" ht="20.25">
      <c r="C107" s="46"/>
      <c r="D107" s="46"/>
      <c r="E107" s="46"/>
      <c r="F107" s="46"/>
      <c r="G107" s="46"/>
      <c r="H107" s="46"/>
    </row>
  </sheetData>
  <sheetProtection/>
  <mergeCells count="506">
    <mergeCell ref="CE2:CI3"/>
    <mergeCell ref="BJ2:BL2"/>
    <mergeCell ref="BM2:BM4"/>
    <mergeCell ref="BN2:BP2"/>
    <mergeCell ref="AZ1:BE1"/>
    <mergeCell ref="BF1:BU1"/>
    <mergeCell ref="BV1:BV4"/>
    <mergeCell ref="BW1:BW4"/>
    <mergeCell ref="BC2:BD3"/>
    <mergeCell ref="BE2:BE4"/>
    <mergeCell ref="BF2:BH2"/>
    <mergeCell ref="BI2:BI4"/>
    <mergeCell ref="DG1:DG4"/>
    <mergeCell ref="DH1:DI1"/>
    <mergeCell ref="CJ2:CJ4"/>
    <mergeCell ref="CK2:CO3"/>
    <mergeCell ref="CP2:CP4"/>
    <mergeCell ref="CQ2:CU3"/>
    <mergeCell ref="V2:W4"/>
    <mergeCell ref="AE2:AE4"/>
    <mergeCell ref="AF2:AF4"/>
    <mergeCell ref="AG2:AG4"/>
    <mergeCell ref="CE1:CV1"/>
    <mergeCell ref="CW1:DD1"/>
    <mergeCell ref="DE1:DE4"/>
    <mergeCell ref="C1:U1"/>
    <mergeCell ref="V1:AC1"/>
    <mergeCell ref="AD1:AK1"/>
    <mergeCell ref="AL1:AR1"/>
    <mergeCell ref="AV1:AV4"/>
    <mergeCell ref="AW1:AW4"/>
    <mergeCell ref="R2:R4"/>
    <mergeCell ref="AS2:AS4"/>
    <mergeCell ref="AT2:AT4"/>
    <mergeCell ref="A2:A4"/>
    <mergeCell ref="C2:G4"/>
    <mergeCell ref="H2:H4"/>
    <mergeCell ref="I2:M4"/>
    <mergeCell ref="N2:N4"/>
    <mergeCell ref="O2:Q4"/>
    <mergeCell ref="S2:T4"/>
    <mergeCell ref="U2:U4"/>
    <mergeCell ref="AJ2:AJ4"/>
    <mergeCell ref="X2:X4"/>
    <mergeCell ref="Y2:Z4"/>
    <mergeCell ref="AA2:AA4"/>
    <mergeCell ref="AB2:AB4"/>
    <mergeCell ref="AC2:AC4"/>
    <mergeCell ref="AD2:AD4"/>
    <mergeCell ref="AH2:AH4"/>
    <mergeCell ref="AI2:AI4"/>
    <mergeCell ref="S5:T5"/>
    <mergeCell ref="V5:W5"/>
    <mergeCell ref="Y5:Z5"/>
    <mergeCell ref="AU2:AU4"/>
    <mergeCell ref="AK2:AK4"/>
    <mergeCell ref="AL2:AM4"/>
    <mergeCell ref="AN2:AN4"/>
    <mergeCell ref="AO2:AP4"/>
    <mergeCell ref="AQ2:AQ4"/>
    <mergeCell ref="AR2:AR4"/>
    <mergeCell ref="A5:A6"/>
    <mergeCell ref="C5:G5"/>
    <mergeCell ref="I5:M5"/>
    <mergeCell ref="O5:Q5"/>
    <mergeCell ref="DD2:DD4"/>
    <mergeCell ref="DH2:DH4"/>
    <mergeCell ref="DI2:DI4"/>
    <mergeCell ref="CV2:CV4"/>
    <mergeCell ref="CW2:CW4"/>
    <mergeCell ref="CX2:CX4"/>
    <mergeCell ref="CY2:CY4"/>
    <mergeCell ref="CZ2:CZ4"/>
    <mergeCell ref="DA2:DA4"/>
    <mergeCell ref="DF1:DF4"/>
    <mergeCell ref="AO7:AP7"/>
    <mergeCell ref="BY5:BY6"/>
    <mergeCell ref="DB2:DB4"/>
    <mergeCell ref="DC2:DC4"/>
    <mergeCell ref="BQ2:BQ4"/>
    <mergeCell ref="BR2:BT2"/>
    <mergeCell ref="BU2:BU4"/>
    <mergeCell ref="AX2:AX4"/>
    <mergeCell ref="AZ2:BA3"/>
    <mergeCell ref="BB2:BB4"/>
    <mergeCell ref="S7:T7"/>
    <mergeCell ref="V7:W7"/>
    <mergeCell ref="Y7:Z7"/>
    <mergeCell ref="AL7:AM7"/>
    <mergeCell ref="A7:A8"/>
    <mergeCell ref="C7:G7"/>
    <mergeCell ref="I7:M7"/>
    <mergeCell ref="O7:Q7"/>
    <mergeCell ref="BW5:BW6"/>
    <mergeCell ref="BX5:BX6"/>
    <mergeCell ref="BY2:BY4"/>
    <mergeCell ref="CA2:CA4"/>
    <mergeCell ref="BX1:BX4"/>
    <mergeCell ref="CA1:CD1"/>
    <mergeCell ref="CB2:CB4"/>
    <mergeCell ref="CC2:CC4"/>
    <mergeCell ref="CD2:CD4"/>
    <mergeCell ref="AL5:AM5"/>
    <mergeCell ref="AO5:AP5"/>
    <mergeCell ref="AW5:AW6"/>
    <mergeCell ref="AX5:AX6"/>
    <mergeCell ref="DF5:DF6"/>
    <mergeCell ref="DG5:DG6"/>
    <mergeCell ref="DH5:DH6"/>
    <mergeCell ref="DI5:DI6"/>
    <mergeCell ref="DI9:DI10"/>
    <mergeCell ref="BY9:BY10"/>
    <mergeCell ref="DF9:DF10"/>
    <mergeCell ref="DG9:DG10"/>
    <mergeCell ref="DH9:DH10"/>
    <mergeCell ref="BW7:BW8"/>
    <mergeCell ref="BX7:BX8"/>
    <mergeCell ref="BY7:BY8"/>
    <mergeCell ref="DF7:DF8"/>
    <mergeCell ref="DG7:DG8"/>
    <mergeCell ref="DH7:DH8"/>
    <mergeCell ref="DI7:DI8"/>
    <mergeCell ref="A9:A10"/>
    <mergeCell ref="C9:G9"/>
    <mergeCell ref="I9:M9"/>
    <mergeCell ref="O9:Q9"/>
    <mergeCell ref="S9:T9"/>
    <mergeCell ref="AW7:AW8"/>
    <mergeCell ref="AX7:AX8"/>
    <mergeCell ref="BW9:BW10"/>
    <mergeCell ref="BX9:BX10"/>
    <mergeCell ref="V9:W9"/>
    <mergeCell ref="Y9:Z9"/>
    <mergeCell ref="AL9:AM9"/>
    <mergeCell ref="AO9:AP9"/>
    <mergeCell ref="AW9:AW10"/>
    <mergeCell ref="AX9:AX10"/>
    <mergeCell ref="AO13:AP13"/>
    <mergeCell ref="A11:A12"/>
    <mergeCell ref="C11:G11"/>
    <mergeCell ref="I11:M11"/>
    <mergeCell ref="O11:Q11"/>
    <mergeCell ref="S11:T11"/>
    <mergeCell ref="V11:W11"/>
    <mergeCell ref="Y11:Z11"/>
    <mergeCell ref="S13:T13"/>
    <mergeCell ref="V13:W13"/>
    <mergeCell ref="Y13:Z13"/>
    <mergeCell ref="AL13:AM13"/>
    <mergeCell ref="A13:A14"/>
    <mergeCell ref="C13:G13"/>
    <mergeCell ref="I13:M13"/>
    <mergeCell ref="O13:Q13"/>
    <mergeCell ref="DI11:DI12"/>
    <mergeCell ref="AL11:AM11"/>
    <mergeCell ref="AO11:AP11"/>
    <mergeCell ref="AW11:AW12"/>
    <mergeCell ref="AX11:AX12"/>
    <mergeCell ref="BW11:BW12"/>
    <mergeCell ref="BX11:BX12"/>
    <mergeCell ref="BY11:BY12"/>
    <mergeCell ref="DF11:DF12"/>
    <mergeCell ref="DG11:DG12"/>
    <mergeCell ref="DH11:DH12"/>
    <mergeCell ref="DI15:DI16"/>
    <mergeCell ref="BY15:BY16"/>
    <mergeCell ref="DF15:DF16"/>
    <mergeCell ref="DG15:DG16"/>
    <mergeCell ref="DH15:DH16"/>
    <mergeCell ref="BW13:BW14"/>
    <mergeCell ref="BX13:BX14"/>
    <mergeCell ref="BY13:BY14"/>
    <mergeCell ref="DF13:DF14"/>
    <mergeCell ref="DG13:DG14"/>
    <mergeCell ref="DH13:DH14"/>
    <mergeCell ref="DI13:DI14"/>
    <mergeCell ref="A15:A16"/>
    <mergeCell ref="C15:G15"/>
    <mergeCell ref="I15:M15"/>
    <mergeCell ref="O15:Q15"/>
    <mergeCell ref="S15:T15"/>
    <mergeCell ref="AW13:AW14"/>
    <mergeCell ref="AX13:AX14"/>
    <mergeCell ref="BW15:BW16"/>
    <mergeCell ref="BX15:BX16"/>
    <mergeCell ref="V15:W15"/>
    <mergeCell ref="Y15:Z15"/>
    <mergeCell ref="AL15:AM15"/>
    <mergeCell ref="AO15:AP15"/>
    <mergeCell ref="AW15:AW16"/>
    <mergeCell ref="AX15:AX16"/>
    <mergeCell ref="AO19:AP19"/>
    <mergeCell ref="A17:A18"/>
    <mergeCell ref="C17:G17"/>
    <mergeCell ref="I17:M17"/>
    <mergeCell ref="O17:Q17"/>
    <mergeCell ref="S17:T17"/>
    <mergeCell ref="V17:W17"/>
    <mergeCell ref="Y17:Z17"/>
    <mergeCell ref="S19:T19"/>
    <mergeCell ref="V19:W19"/>
    <mergeCell ref="Y19:Z19"/>
    <mergeCell ref="AL19:AM19"/>
    <mergeCell ref="A19:A20"/>
    <mergeCell ref="C19:G19"/>
    <mergeCell ref="I19:M19"/>
    <mergeCell ref="O19:Q19"/>
    <mergeCell ref="DI17:DI18"/>
    <mergeCell ref="AL17:AM17"/>
    <mergeCell ref="AO17:AP17"/>
    <mergeCell ref="AW17:AW18"/>
    <mergeCell ref="AX17:AX18"/>
    <mergeCell ref="BW17:BW18"/>
    <mergeCell ref="BX17:BX18"/>
    <mergeCell ref="BY17:BY18"/>
    <mergeCell ref="DF17:DF18"/>
    <mergeCell ref="DG17:DG18"/>
    <mergeCell ref="DH17:DH18"/>
    <mergeCell ref="DI21:DI22"/>
    <mergeCell ref="BY21:BY22"/>
    <mergeCell ref="DF21:DF22"/>
    <mergeCell ref="DG21:DG22"/>
    <mergeCell ref="DH21:DH22"/>
    <mergeCell ref="BW19:BW20"/>
    <mergeCell ref="BX19:BX20"/>
    <mergeCell ref="BY19:BY20"/>
    <mergeCell ref="DF19:DF20"/>
    <mergeCell ref="DG19:DG20"/>
    <mergeCell ref="DH19:DH20"/>
    <mergeCell ref="DI19:DI20"/>
    <mergeCell ref="A21:A22"/>
    <mergeCell ref="C21:G21"/>
    <mergeCell ref="I21:M21"/>
    <mergeCell ref="O21:Q21"/>
    <mergeCell ref="S21:T21"/>
    <mergeCell ref="AW19:AW20"/>
    <mergeCell ref="AX19:AX20"/>
    <mergeCell ref="BW21:BW22"/>
    <mergeCell ref="BX21:BX22"/>
    <mergeCell ref="V21:W21"/>
    <mergeCell ref="Y21:Z21"/>
    <mergeCell ref="AL21:AM21"/>
    <mergeCell ref="AO21:AP21"/>
    <mergeCell ref="AW21:AW22"/>
    <mergeCell ref="AX21:AX22"/>
    <mergeCell ref="AO25:AP25"/>
    <mergeCell ref="A23:A24"/>
    <mergeCell ref="C23:G23"/>
    <mergeCell ref="I23:M23"/>
    <mergeCell ref="O23:Q23"/>
    <mergeCell ref="S23:T23"/>
    <mergeCell ref="V23:W23"/>
    <mergeCell ref="Y23:Z23"/>
    <mergeCell ref="S25:T25"/>
    <mergeCell ref="V25:W25"/>
    <mergeCell ref="Y25:Z25"/>
    <mergeCell ref="AL25:AM25"/>
    <mergeCell ref="A25:A26"/>
    <mergeCell ref="C25:G25"/>
    <mergeCell ref="I25:M25"/>
    <mergeCell ref="O25:Q25"/>
    <mergeCell ref="DI23:DI24"/>
    <mergeCell ref="AL23:AM23"/>
    <mergeCell ref="AO23:AP23"/>
    <mergeCell ref="AW23:AW24"/>
    <mergeCell ref="AX23:AX24"/>
    <mergeCell ref="BW23:BW24"/>
    <mergeCell ref="BX23:BX24"/>
    <mergeCell ref="BY23:BY24"/>
    <mergeCell ref="DF23:DF24"/>
    <mergeCell ref="DG23:DG24"/>
    <mergeCell ref="DH23:DH24"/>
    <mergeCell ref="DI27:DI28"/>
    <mergeCell ref="BY27:BY28"/>
    <mergeCell ref="DF27:DF28"/>
    <mergeCell ref="DG27:DG28"/>
    <mergeCell ref="DH27:DH28"/>
    <mergeCell ref="BW25:BW26"/>
    <mergeCell ref="BX25:BX26"/>
    <mergeCell ref="BY25:BY26"/>
    <mergeCell ref="DF25:DF26"/>
    <mergeCell ref="DG25:DG26"/>
    <mergeCell ref="DH25:DH26"/>
    <mergeCell ref="DI25:DI26"/>
    <mergeCell ref="A27:A28"/>
    <mergeCell ref="C27:G27"/>
    <mergeCell ref="I27:M27"/>
    <mergeCell ref="O27:Q27"/>
    <mergeCell ref="S27:T27"/>
    <mergeCell ref="AW25:AW26"/>
    <mergeCell ref="AX25:AX26"/>
    <mergeCell ref="BW27:BW28"/>
    <mergeCell ref="BX27:BX28"/>
    <mergeCell ref="V27:W27"/>
    <mergeCell ref="Y27:Z27"/>
    <mergeCell ref="AL27:AM27"/>
    <mergeCell ref="AO27:AP27"/>
    <mergeCell ref="AW27:AW28"/>
    <mergeCell ref="AX27:AX28"/>
    <mergeCell ref="AO31:AP31"/>
    <mergeCell ref="A29:A30"/>
    <mergeCell ref="C29:G29"/>
    <mergeCell ref="I29:M29"/>
    <mergeCell ref="O29:Q29"/>
    <mergeCell ref="S29:T29"/>
    <mergeCell ref="V29:W29"/>
    <mergeCell ref="Y29:Z29"/>
    <mergeCell ref="S31:T31"/>
    <mergeCell ref="V31:W31"/>
    <mergeCell ref="Y31:Z31"/>
    <mergeCell ref="AL31:AM31"/>
    <mergeCell ref="A31:A32"/>
    <mergeCell ref="C31:G31"/>
    <mergeCell ref="I31:M31"/>
    <mergeCell ref="O31:Q31"/>
    <mergeCell ref="DI29:DI30"/>
    <mergeCell ref="AL29:AM29"/>
    <mergeCell ref="AO29:AP29"/>
    <mergeCell ref="AW29:AW30"/>
    <mergeCell ref="AX29:AX30"/>
    <mergeCell ref="BW29:BW30"/>
    <mergeCell ref="BX29:BX30"/>
    <mergeCell ref="BY29:BY30"/>
    <mergeCell ref="DF29:DF30"/>
    <mergeCell ref="DG29:DG30"/>
    <mergeCell ref="DH29:DH30"/>
    <mergeCell ref="DI33:DI34"/>
    <mergeCell ref="BY33:BY34"/>
    <mergeCell ref="DF33:DF34"/>
    <mergeCell ref="DG33:DG34"/>
    <mergeCell ref="DH33:DH34"/>
    <mergeCell ref="BW31:BW32"/>
    <mergeCell ref="BX31:BX32"/>
    <mergeCell ref="BY31:BY32"/>
    <mergeCell ref="DF31:DF32"/>
    <mergeCell ref="DG31:DG32"/>
    <mergeCell ref="DH31:DH32"/>
    <mergeCell ref="DI31:DI32"/>
    <mergeCell ref="A33:A34"/>
    <mergeCell ref="C33:G33"/>
    <mergeCell ref="I33:M33"/>
    <mergeCell ref="O33:Q33"/>
    <mergeCell ref="S33:T33"/>
    <mergeCell ref="AW31:AW32"/>
    <mergeCell ref="AX31:AX32"/>
    <mergeCell ref="BW33:BW34"/>
    <mergeCell ref="BX33:BX34"/>
    <mergeCell ref="V33:W33"/>
    <mergeCell ref="Y33:Z33"/>
    <mergeCell ref="AL33:AM33"/>
    <mergeCell ref="AO33:AP33"/>
    <mergeCell ref="AW33:AW34"/>
    <mergeCell ref="AX33:AX34"/>
    <mergeCell ref="AO37:AP37"/>
    <mergeCell ref="A35:A36"/>
    <mergeCell ref="C35:G35"/>
    <mergeCell ref="I35:M35"/>
    <mergeCell ref="O35:Q35"/>
    <mergeCell ref="S35:T35"/>
    <mergeCell ref="V35:W35"/>
    <mergeCell ref="Y35:Z35"/>
    <mergeCell ref="S37:T37"/>
    <mergeCell ref="V37:W37"/>
    <mergeCell ref="Y37:Z37"/>
    <mergeCell ref="AL37:AM37"/>
    <mergeCell ref="A37:A38"/>
    <mergeCell ref="C37:G37"/>
    <mergeCell ref="I37:M37"/>
    <mergeCell ref="O37:Q37"/>
    <mergeCell ref="DI35:DI36"/>
    <mergeCell ref="AL35:AM35"/>
    <mergeCell ref="AO35:AP35"/>
    <mergeCell ref="AW35:AW36"/>
    <mergeCell ref="AX35:AX36"/>
    <mergeCell ref="BW35:BW36"/>
    <mergeCell ref="BX35:BX36"/>
    <mergeCell ref="BY35:BY36"/>
    <mergeCell ref="DF35:DF36"/>
    <mergeCell ref="DG35:DG36"/>
    <mergeCell ref="DH35:DH36"/>
    <mergeCell ref="DI39:DI40"/>
    <mergeCell ref="BY39:BY40"/>
    <mergeCell ref="DF39:DF40"/>
    <mergeCell ref="DG39:DG40"/>
    <mergeCell ref="DH39:DH40"/>
    <mergeCell ref="BW37:BW38"/>
    <mergeCell ref="BX37:BX38"/>
    <mergeCell ref="BY37:BY38"/>
    <mergeCell ref="DF37:DF38"/>
    <mergeCell ref="DG37:DG38"/>
    <mergeCell ref="DH37:DH38"/>
    <mergeCell ref="DI37:DI38"/>
    <mergeCell ref="A39:A40"/>
    <mergeCell ref="C39:G39"/>
    <mergeCell ref="I39:M39"/>
    <mergeCell ref="O39:Q39"/>
    <mergeCell ref="S39:T39"/>
    <mergeCell ref="AW37:AW38"/>
    <mergeCell ref="AX37:AX38"/>
    <mergeCell ref="BW39:BW40"/>
    <mergeCell ref="BX39:BX40"/>
    <mergeCell ref="V39:W39"/>
    <mergeCell ref="Y39:Z39"/>
    <mergeCell ref="AL39:AM39"/>
    <mergeCell ref="AO39:AP39"/>
    <mergeCell ref="AW39:AW40"/>
    <mergeCell ref="AX39:AX40"/>
    <mergeCell ref="AO43:AP43"/>
    <mergeCell ref="A41:A42"/>
    <mergeCell ref="C41:G41"/>
    <mergeCell ref="I41:M41"/>
    <mergeCell ref="O41:Q41"/>
    <mergeCell ref="S41:T41"/>
    <mergeCell ref="V41:W41"/>
    <mergeCell ref="Y41:Z41"/>
    <mergeCell ref="S43:T43"/>
    <mergeCell ref="V43:W43"/>
    <mergeCell ref="Y43:Z43"/>
    <mergeCell ref="AL43:AM43"/>
    <mergeCell ref="A43:A44"/>
    <mergeCell ref="C43:G43"/>
    <mergeCell ref="I43:M43"/>
    <mergeCell ref="O43:Q43"/>
    <mergeCell ref="DI41:DI42"/>
    <mergeCell ref="AL41:AM41"/>
    <mergeCell ref="AO41:AP41"/>
    <mergeCell ref="AW41:AW42"/>
    <mergeCell ref="AX41:AX42"/>
    <mergeCell ref="BW41:BW42"/>
    <mergeCell ref="BX41:BX42"/>
    <mergeCell ref="BY41:BY42"/>
    <mergeCell ref="DF41:DF42"/>
    <mergeCell ref="DG41:DG42"/>
    <mergeCell ref="DH41:DH42"/>
    <mergeCell ref="DI45:DI46"/>
    <mergeCell ref="BY45:BY46"/>
    <mergeCell ref="DF45:DF46"/>
    <mergeCell ref="DG45:DG46"/>
    <mergeCell ref="DH45:DH46"/>
    <mergeCell ref="BW43:BW44"/>
    <mergeCell ref="BX43:BX44"/>
    <mergeCell ref="BY43:BY44"/>
    <mergeCell ref="DF43:DF44"/>
    <mergeCell ref="DG43:DG44"/>
    <mergeCell ref="DH43:DH44"/>
    <mergeCell ref="DI43:DI44"/>
    <mergeCell ref="A45:A46"/>
    <mergeCell ref="C45:G45"/>
    <mergeCell ref="I45:M45"/>
    <mergeCell ref="O45:Q45"/>
    <mergeCell ref="S45:T45"/>
    <mergeCell ref="AW43:AW44"/>
    <mergeCell ref="AX43:AX44"/>
    <mergeCell ref="BW45:BW46"/>
    <mergeCell ref="BX45:BX46"/>
    <mergeCell ref="V45:W45"/>
    <mergeCell ref="Y45:Z45"/>
    <mergeCell ref="AL45:AM45"/>
    <mergeCell ref="AO45:AP45"/>
    <mergeCell ref="AW45:AW46"/>
    <mergeCell ref="AX45:AX46"/>
    <mergeCell ref="AO49:AP49"/>
    <mergeCell ref="A47:A48"/>
    <mergeCell ref="C47:G47"/>
    <mergeCell ref="I47:M47"/>
    <mergeCell ref="O47:Q47"/>
    <mergeCell ref="S47:T47"/>
    <mergeCell ref="V47:W47"/>
    <mergeCell ref="Y47:Z47"/>
    <mergeCell ref="S49:T49"/>
    <mergeCell ref="V49:W49"/>
    <mergeCell ref="Y49:Z49"/>
    <mergeCell ref="AL49:AM49"/>
    <mergeCell ref="A49:A50"/>
    <mergeCell ref="C49:G49"/>
    <mergeCell ref="I49:M49"/>
    <mergeCell ref="O49:Q49"/>
    <mergeCell ref="DG47:DG48"/>
    <mergeCell ref="DH47:DH48"/>
    <mergeCell ref="DI47:DI48"/>
    <mergeCell ref="AL47:AM47"/>
    <mergeCell ref="AO47:AP47"/>
    <mergeCell ref="AW47:AW48"/>
    <mergeCell ref="AX47:AX48"/>
    <mergeCell ref="BW47:BW48"/>
    <mergeCell ref="BX47:BX48"/>
    <mergeCell ref="BX49:BX50"/>
    <mergeCell ref="BF52:BU52"/>
    <mergeCell ref="BY47:BY48"/>
    <mergeCell ref="DF47:DF48"/>
    <mergeCell ref="AZ52:BE52"/>
    <mergeCell ref="AW49:AW50"/>
    <mergeCell ref="AX49:AX50"/>
    <mergeCell ref="BW49:BW50"/>
    <mergeCell ref="C52:U52"/>
    <mergeCell ref="V52:AC52"/>
    <mergeCell ref="AD52:AK52"/>
    <mergeCell ref="AL52:AV52"/>
    <mergeCell ref="DH49:DH50"/>
    <mergeCell ref="DI49:DI50"/>
    <mergeCell ref="BY49:BY50"/>
    <mergeCell ref="DF49:DF50"/>
    <mergeCell ref="BY52:CD52"/>
    <mergeCell ref="CE52:CV52"/>
    <mergeCell ref="CW52:DD52"/>
    <mergeCell ref="DG49:DG50"/>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17"/>
  <sheetViews>
    <sheetView zoomScale="150" zoomScaleNormal="150" zoomScalePageLayoutView="150" workbookViewId="0" topLeftCell="A12">
      <selection activeCell="F18" sqref="F18"/>
    </sheetView>
  </sheetViews>
  <sheetFormatPr defaultColWidth="11.421875" defaultRowHeight="12.75"/>
  <cols>
    <col min="1" max="1" width="5.421875" style="0" customWidth="1"/>
    <col min="2" max="2" width="26.421875" style="0" customWidth="1"/>
    <col min="3" max="3" width="13.8515625" style="0" customWidth="1"/>
    <col min="4" max="4" width="15.7109375" style="0" customWidth="1"/>
    <col min="5" max="5" width="16.28125" style="0" customWidth="1"/>
    <col min="6" max="6" width="16.7109375" style="0" customWidth="1"/>
    <col min="7" max="7" width="15.28125" style="0" customWidth="1"/>
  </cols>
  <sheetData>
    <row r="1" spans="1:7" ht="51.75" customHeight="1">
      <c r="A1" s="92"/>
      <c r="B1" s="89" t="s">
        <v>19</v>
      </c>
      <c r="C1" s="90" t="s">
        <v>119</v>
      </c>
      <c r="D1" s="90" t="s">
        <v>120</v>
      </c>
      <c r="E1" s="90" t="s">
        <v>126</v>
      </c>
      <c r="F1" s="90" t="s">
        <v>17</v>
      </c>
      <c r="G1" s="90" t="s">
        <v>121</v>
      </c>
    </row>
    <row r="2" spans="1:7" ht="33.75" customHeight="1">
      <c r="A2" s="93">
        <v>1</v>
      </c>
      <c r="B2" s="91" t="s">
        <v>124</v>
      </c>
      <c r="C2" s="87">
        <v>354</v>
      </c>
      <c r="D2" s="87">
        <v>137</v>
      </c>
      <c r="E2" s="87">
        <v>491</v>
      </c>
      <c r="F2" s="87">
        <v>223</v>
      </c>
      <c r="G2" s="93">
        <v>714</v>
      </c>
    </row>
    <row r="3" spans="1:7" ht="33.75" customHeight="1">
      <c r="A3" s="93">
        <v>2</v>
      </c>
      <c r="B3" s="91" t="s">
        <v>79</v>
      </c>
      <c r="C3" s="87">
        <v>171</v>
      </c>
      <c r="D3" s="87">
        <v>35</v>
      </c>
      <c r="E3" s="87">
        <v>206</v>
      </c>
      <c r="F3" s="87">
        <v>279</v>
      </c>
      <c r="G3" s="93">
        <v>485</v>
      </c>
    </row>
    <row r="4" spans="1:7" ht="33.75" customHeight="1">
      <c r="A4" s="93">
        <v>3</v>
      </c>
      <c r="B4" s="91" t="s">
        <v>71</v>
      </c>
      <c r="C4" s="87">
        <v>148</v>
      </c>
      <c r="D4" s="87">
        <v>176</v>
      </c>
      <c r="E4" s="87">
        <v>324</v>
      </c>
      <c r="F4" s="87">
        <v>76</v>
      </c>
      <c r="G4" s="93">
        <v>400</v>
      </c>
    </row>
    <row r="5" spans="1:7" ht="33.75" customHeight="1">
      <c r="A5" s="93">
        <v>4</v>
      </c>
      <c r="B5" s="91" t="s">
        <v>76</v>
      </c>
      <c r="C5" s="87">
        <v>92</v>
      </c>
      <c r="D5" s="87">
        <v>144</v>
      </c>
      <c r="E5" s="87">
        <v>236</v>
      </c>
      <c r="F5" s="87">
        <v>122</v>
      </c>
      <c r="G5" s="93">
        <v>358</v>
      </c>
    </row>
    <row r="6" spans="1:7" ht="33.75" customHeight="1">
      <c r="A6" s="93">
        <v>5</v>
      </c>
      <c r="B6" s="91" t="s">
        <v>65</v>
      </c>
      <c r="C6" s="87">
        <v>120</v>
      </c>
      <c r="D6" s="87">
        <v>44</v>
      </c>
      <c r="E6" s="87">
        <v>164</v>
      </c>
      <c r="F6" s="87">
        <v>160</v>
      </c>
      <c r="G6" s="93">
        <v>324</v>
      </c>
    </row>
    <row r="7" spans="1:7" ht="33.75" customHeight="1">
      <c r="A7" s="93">
        <v>6</v>
      </c>
      <c r="B7" s="91" t="s">
        <v>127</v>
      </c>
      <c r="C7" s="87">
        <v>143</v>
      </c>
      <c r="D7" s="87">
        <v>121</v>
      </c>
      <c r="E7" s="87">
        <v>264</v>
      </c>
      <c r="F7" s="87">
        <v>20</v>
      </c>
      <c r="G7" s="93">
        <v>284</v>
      </c>
    </row>
    <row r="8" spans="1:7" ht="33.75" customHeight="1">
      <c r="A8" s="93">
        <v>7</v>
      </c>
      <c r="B8" s="91" t="s">
        <v>108</v>
      </c>
      <c r="C8" s="87">
        <v>77</v>
      </c>
      <c r="D8" s="87">
        <v>59</v>
      </c>
      <c r="E8" s="87">
        <v>136</v>
      </c>
      <c r="F8" s="87">
        <v>133</v>
      </c>
      <c r="G8" s="93">
        <v>269</v>
      </c>
    </row>
    <row r="9" spans="1:7" ht="33.75" customHeight="1">
      <c r="A9" s="93">
        <v>8</v>
      </c>
      <c r="B9" s="91" t="s">
        <v>80</v>
      </c>
      <c r="C9" s="87">
        <v>98</v>
      </c>
      <c r="D9" s="87">
        <v>82</v>
      </c>
      <c r="E9" s="87">
        <v>180</v>
      </c>
      <c r="F9" s="87">
        <v>77</v>
      </c>
      <c r="G9" s="93">
        <v>257</v>
      </c>
    </row>
    <row r="10" spans="1:7" ht="33.75" customHeight="1">
      <c r="A10" s="93">
        <v>9</v>
      </c>
      <c r="B10" s="91" t="s">
        <v>128</v>
      </c>
      <c r="C10" s="87">
        <v>92</v>
      </c>
      <c r="D10" s="87">
        <v>33</v>
      </c>
      <c r="E10" s="87">
        <v>125</v>
      </c>
      <c r="F10" s="87">
        <v>122</v>
      </c>
      <c r="G10" s="93">
        <v>247</v>
      </c>
    </row>
    <row r="11" spans="1:7" ht="33.75" customHeight="1">
      <c r="A11" s="93">
        <v>10</v>
      </c>
      <c r="B11" s="91" t="s">
        <v>125</v>
      </c>
      <c r="C11" s="88">
        <v>112</v>
      </c>
      <c r="D11" s="87">
        <v>23</v>
      </c>
      <c r="E11" s="87">
        <v>135</v>
      </c>
      <c r="F11" s="87">
        <v>52</v>
      </c>
      <c r="G11" s="93">
        <v>187</v>
      </c>
    </row>
    <row r="12" spans="1:7" ht="33.75" customHeight="1">
      <c r="A12" s="93">
        <v>11</v>
      </c>
      <c r="B12" s="91" t="s">
        <v>73</v>
      </c>
      <c r="C12" s="87">
        <v>44</v>
      </c>
      <c r="D12" s="87">
        <v>34</v>
      </c>
      <c r="E12" s="87">
        <v>78</v>
      </c>
      <c r="F12" s="87">
        <v>0</v>
      </c>
      <c r="G12" s="93">
        <v>78</v>
      </c>
    </row>
    <row r="13" spans="1:7" ht="33.75" customHeight="1">
      <c r="A13" s="93">
        <v>12</v>
      </c>
      <c r="B13" s="91" t="s">
        <v>68</v>
      </c>
      <c r="C13" s="87">
        <v>30</v>
      </c>
      <c r="D13" s="87">
        <v>34</v>
      </c>
      <c r="E13" s="87">
        <v>64</v>
      </c>
      <c r="F13" s="87">
        <v>0</v>
      </c>
      <c r="G13" s="93">
        <v>64</v>
      </c>
    </row>
    <row r="14" spans="1:7" ht="33.75" customHeight="1">
      <c r="A14" s="93">
        <v>13</v>
      </c>
      <c r="B14" s="91" t="s">
        <v>106</v>
      </c>
      <c r="C14" s="87">
        <v>30</v>
      </c>
      <c r="D14" s="87">
        <v>27</v>
      </c>
      <c r="E14" s="87">
        <v>57</v>
      </c>
      <c r="F14" s="87">
        <v>0</v>
      </c>
      <c r="G14" s="93">
        <v>57</v>
      </c>
    </row>
    <row r="15" spans="1:7" ht="33.75" customHeight="1">
      <c r="A15" s="93">
        <v>14</v>
      </c>
      <c r="B15" s="91" t="s">
        <v>110</v>
      </c>
      <c r="C15" s="87">
        <v>0</v>
      </c>
      <c r="D15" s="87">
        <v>2</v>
      </c>
      <c r="E15" s="87">
        <v>2</v>
      </c>
      <c r="F15" s="87">
        <v>20</v>
      </c>
      <c r="G15" s="93">
        <v>22</v>
      </c>
    </row>
    <row r="16" spans="1:7" ht="33.75" customHeight="1">
      <c r="A16" s="93">
        <v>15</v>
      </c>
      <c r="B16" s="91" t="s">
        <v>85</v>
      </c>
      <c r="C16" s="87">
        <v>0</v>
      </c>
      <c r="D16" s="87">
        <v>13</v>
      </c>
      <c r="E16" s="87">
        <v>13</v>
      </c>
      <c r="F16" s="87">
        <v>0</v>
      </c>
      <c r="G16" s="93">
        <v>13</v>
      </c>
    </row>
    <row r="17" spans="1:7" ht="33.75" customHeight="1">
      <c r="A17" s="93">
        <v>16</v>
      </c>
      <c r="B17" s="91" t="s">
        <v>109</v>
      </c>
      <c r="C17" s="87">
        <v>6</v>
      </c>
      <c r="D17" s="87">
        <v>2</v>
      </c>
      <c r="E17" s="87">
        <v>8</v>
      </c>
      <c r="F17" s="87">
        <v>0</v>
      </c>
      <c r="G17" s="93">
        <v>8</v>
      </c>
    </row>
    <row r="18" ht="33.75" customHeight="1"/>
    <row r="19" ht="33.75" customHeight="1"/>
    <row r="20" ht="33.75" customHeight="1"/>
    <row r="21" ht="33.75" customHeight="1"/>
    <row r="22" ht="33.75" customHeight="1"/>
    <row r="23" ht="33.75" customHeight="1"/>
  </sheetData>
  <sheetProtection/>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G24"/>
  <sheetViews>
    <sheetView zoomScale="150" zoomScaleNormal="150" zoomScalePageLayoutView="150" workbookViewId="0" topLeftCell="A23">
      <selection activeCell="F26" sqref="F26"/>
    </sheetView>
  </sheetViews>
  <sheetFormatPr defaultColWidth="11.421875" defaultRowHeight="12.75"/>
  <cols>
    <col min="1" max="1" width="5.421875" style="0" customWidth="1"/>
    <col min="2" max="2" width="26.421875" style="0" customWidth="1"/>
    <col min="3" max="3" width="13.8515625" style="0" customWidth="1"/>
    <col min="4" max="4" width="15.7109375" style="0" customWidth="1"/>
    <col min="5" max="5" width="16.28125" style="0" customWidth="1"/>
    <col min="6" max="6" width="16.7109375" style="0" customWidth="1"/>
    <col min="7" max="7" width="15.28125" style="0" customWidth="1"/>
  </cols>
  <sheetData>
    <row r="1" spans="1:7" ht="51.75" customHeight="1">
      <c r="A1" s="92"/>
      <c r="B1" s="89" t="s">
        <v>19</v>
      </c>
      <c r="C1" s="90" t="s">
        <v>119</v>
      </c>
      <c r="D1" s="90" t="s">
        <v>120</v>
      </c>
      <c r="E1" s="90" t="s">
        <v>126</v>
      </c>
      <c r="F1" s="90" t="s">
        <v>17</v>
      </c>
      <c r="G1" s="90" t="s">
        <v>121</v>
      </c>
    </row>
    <row r="2" spans="1:7" ht="33.75" customHeight="1">
      <c r="A2" s="93">
        <v>1</v>
      </c>
      <c r="B2" s="91" t="s">
        <v>122</v>
      </c>
      <c r="C2" s="87">
        <v>160</v>
      </c>
      <c r="D2" s="87">
        <v>38</v>
      </c>
      <c r="E2" s="87">
        <v>198</v>
      </c>
      <c r="F2" s="87">
        <v>185</v>
      </c>
      <c r="G2" s="93">
        <v>383</v>
      </c>
    </row>
    <row r="3" spans="1:7" ht="33.75" customHeight="1">
      <c r="A3" s="93">
        <v>2</v>
      </c>
      <c r="B3" s="91" t="s">
        <v>124</v>
      </c>
      <c r="C3" s="87">
        <v>140</v>
      </c>
      <c r="D3" s="87">
        <v>55</v>
      </c>
      <c r="E3" s="87">
        <v>195</v>
      </c>
      <c r="F3" s="87">
        <v>177</v>
      </c>
      <c r="G3" s="93">
        <v>372</v>
      </c>
    </row>
    <row r="4" spans="1:7" ht="33.75" customHeight="1">
      <c r="A4" s="93">
        <v>3</v>
      </c>
      <c r="B4" s="91" t="s">
        <v>67</v>
      </c>
      <c r="C4" s="87">
        <v>109</v>
      </c>
      <c r="D4" s="87">
        <v>82</v>
      </c>
      <c r="E4" s="87">
        <v>191</v>
      </c>
      <c r="F4" s="87">
        <v>180</v>
      </c>
      <c r="G4" s="93">
        <v>371</v>
      </c>
    </row>
    <row r="5" spans="1:7" ht="33.75" customHeight="1">
      <c r="A5" s="93">
        <v>4</v>
      </c>
      <c r="B5" s="91" t="s">
        <v>102</v>
      </c>
      <c r="C5" s="87">
        <v>124</v>
      </c>
      <c r="D5" s="87">
        <v>177</v>
      </c>
      <c r="E5" s="87">
        <v>301</v>
      </c>
      <c r="F5" s="87">
        <v>66</v>
      </c>
      <c r="G5" s="93">
        <v>367</v>
      </c>
    </row>
    <row r="6" spans="1:7" ht="33.75" customHeight="1">
      <c r="A6" s="93">
        <v>5</v>
      </c>
      <c r="B6" s="91" t="s">
        <v>77</v>
      </c>
      <c r="C6" s="87">
        <v>145</v>
      </c>
      <c r="D6" s="87">
        <v>10</v>
      </c>
      <c r="E6" s="87">
        <v>155</v>
      </c>
      <c r="F6" s="87">
        <v>162</v>
      </c>
      <c r="G6" s="93">
        <v>317</v>
      </c>
    </row>
    <row r="7" spans="1:7" ht="33.75" customHeight="1">
      <c r="A7" s="93">
        <v>6</v>
      </c>
      <c r="B7" s="91" t="s">
        <v>65</v>
      </c>
      <c r="C7" s="88">
        <v>92</v>
      </c>
      <c r="D7" s="87">
        <v>93</v>
      </c>
      <c r="E7" s="87">
        <v>185</v>
      </c>
      <c r="F7" s="87">
        <v>116</v>
      </c>
      <c r="G7" s="93">
        <v>301</v>
      </c>
    </row>
    <row r="8" spans="1:7" ht="33.75" customHeight="1">
      <c r="A8" s="93">
        <v>7</v>
      </c>
      <c r="B8" s="91" t="s">
        <v>68</v>
      </c>
      <c r="C8" s="87">
        <v>128</v>
      </c>
      <c r="D8" s="87">
        <v>110</v>
      </c>
      <c r="E8" s="87">
        <v>238</v>
      </c>
      <c r="F8" s="87">
        <v>21</v>
      </c>
      <c r="G8" s="93">
        <v>259</v>
      </c>
    </row>
    <row r="9" spans="1:7" ht="33.75" customHeight="1">
      <c r="A9" s="93">
        <v>8</v>
      </c>
      <c r="B9" s="91" t="s">
        <v>79</v>
      </c>
      <c r="C9" s="87">
        <v>72</v>
      </c>
      <c r="D9" s="87">
        <v>4</v>
      </c>
      <c r="E9" s="87">
        <v>76</v>
      </c>
      <c r="F9" s="87">
        <v>146</v>
      </c>
      <c r="G9" s="93">
        <v>222</v>
      </c>
    </row>
    <row r="10" spans="1:7" ht="33.75" customHeight="1">
      <c r="A10" s="93">
        <v>9</v>
      </c>
      <c r="B10" s="91" t="s">
        <v>69</v>
      </c>
      <c r="C10" s="87">
        <v>125</v>
      </c>
      <c r="D10" s="87">
        <v>61</v>
      </c>
      <c r="E10" s="87">
        <v>186</v>
      </c>
      <c r="F10" s="87">
        <v>6</v>
      </c>
      <c r="G10" s="93">
        <v>192</v>
      </c>
    </row>
    <row r="11" spans="1:7" ht="33.75" customHeight="1">
      <c r="A11" s="93">
        <v>10</v>
      </c>
      <c r="B11" s="91" t="s">
        <v>71</v>
      </c>
      <c r="C11" s="87">
        <v>87</v>
      </c>
      <c r="D11" s="87">
        <v>66</v>
      </c>
      <c r="E11" s="87">
        <v>153</v>
      </c>
      <c r="F11" s="87">
        <v>33</v>
      </c>
      <c r="G11" s="93">
        <v>186</v>
      </c>
    </row>
    <row r="12" spans="1:7" ht="33.75" customHeight="1">
      <c r="A12" s="93">
        <v>11</v>
      </c>
      <c r="B12" s="91" t="s">
        <v>72</v>
      </c>
      <c r="C12" s="87">
        <v>43</v>
      </c>
      <c r="D12" s="87">
        <v>30</v>
      </c>
      <c r="E12" s="87">
        <v>73</v>
      </c>
      <c r="F12" s="87">
        <v>56</v>
      </c>
      <c r="G12" s="93">
        <v>129</v>
      </c>
    </row>
    <row r="13" spans="1:7" ht="33.75" customHeight="1">
      <c r="A13" s="93">
        <v>12</v>
      </c>
      <c r="B13" s="91" t="s">
        <v>75</v>
      </c>
      <c r="C13" s="87">
        <v>92</v>
      </c>
      <c r="D13" s="87">
        <v>17</v>
      </c>
      <c r="E13" s="87">
        <v>109</v>
      </c>
      <c r="F13" s="87">
        <v>0</v>
      </c>
      <c r="G13" s="93">
        <v>109</v>
      </c>
    </row>
    <row r="14" spans="1:7" ht="33.75" customHeight="1">
      <c r="A14" s="93">
        <v>13</v>
      </c>
      <c r="B14" s="91" t="s">
        <v>123</v>
      </c>
      <c r="C14" s="87">
        <v>82</v>
      </c>
      <c r="D14" s="87">
        <v>21</v>
      </c>
      <c r="E14" s="87">
        <v>103</v>
      </c>
      <c r="F14" s="87">
        <v>0</v>
      </c>
      <c r="G14" s="93">
        <v>103</v>
      </c>
    </row>
    <row r="15" spans="1:7" ht="33.75" customHeight="1">
      <c r="A15" s="93">
        <v>14</v>
      </c>
      <c r="B15" s="91" t="s">
        <v>73</v>
      </c>
      <c r="C15" s="87">
        <v>55</v>
      </c>
      <c r="D15" s="87">
        <v>12</v>
      </c>
      <c r="E15" s="87">
        <v>67</v>
      </c>
      <c r="F15" s="87">
        <v>0</v>
      </c>
      <c r="G15" s="93">
        <v>67</v>
      </c>
    </row>
    <row r="16" spans="1:7" ht="33.75" customHeight="1">
      <c r="A16" s="93">
        <v>15</v>
      </c>
      <c r="B16" s="91" t="s">
        <v>83</v>
      </c>
      <c r="C16" s="87">
        <v>26</v>
      </c>
      <c r="D16" s="87">
        <v>7</v>
      </c>
      <c r="E16" s="87">
        <v>33</v>
      </c>
      <c r="F16" s="87">
        <v>32</v>
      </c>
      <c r="G16" s="93">
        <v>65</v>
      </c>
    </row>
    <row r="17" spans="1:7" ht="33.75" customHeight="1">
      <c r="A17" s="93">
        <v>16</v>
      </c>
      <c r="B17" s="91" t="s">
        <v>89</v>
      </c>
      <c r="C17" s="87">
        <v>0</v>
      </c>
      <c r="D17" s="87">
        <v>12</v>
      </c>
      <c r="E17" s="87">
        <v>12</v>
      </c>
      <c r="F17" s="87">
        <v>49</v>
      </c>
      <c r="G17" s="93">
        <v>61</v>
      </c>
    </row>
    <row r="18" spans="1:7" ht="33.75" customHeight="1">
      <c r="A18" s="93">
        <v>17</v>
      </c>
      <c r="B18" s="91" t="s">
        <v>80</v>
      </c>
      <c r="C18" s="87">
        <v>53</v>
      </c>
      <c r="D18" s="87">
        <v>0</v>
      </c>
      <c r="E18" s="87">
        <v>53</v>
      </c>
      <c r="F18" s="87">
        <v>6</v>
      </c>
      <c r="G18" s="93">
        <v>59</v>
      </c>
    </row>
    <row r="19" spans="1:7" ht="33.75" customHeight="1">
      <c r="A19" s="93">
        <v>18</v>
      </c>
      <c r="B19" s="91" t="s">
        <v>86</v>
      </c>
      <c r="C19" s="87">
        <v>10</v>
      </c>
      <c r="D19" s="87">
        <v>0</v>
      </c>
      <c r="E19" s="87">
        <v>10</v>
      </c>
      <c r="F19" s="87">
        <v>33</v>
      </c>
      <c r="G19" s="93">
        <v>43</v>
      </c>
    </row>
    <row r="20" spans="1:7" ht="33.75" customHeight="1">
      <c r="A20" s="93">
        <v>19</v>
      </c>
      <c r="B20" s="91" t="s">
        <v>82</v>
      </c>
      <c r="C20" s="87">
        <v>15</v>
      </c>
      <c r="D20" s="87">
        <v>0</v>
      </c>
      <c r="E20" s="87">
        <v>15</v>
      </c>
      <c r="F20" s="87">
        <v>24</v>
      </c>
      <c r="G20" s="93">
        <v>39</v>
      </c>
    </row>
    <row r="21" spans="1:7" ht="33.75" customHeight="1">
      <c r="A21" s="93">
        <v>20</v>
      </c>
      <c r="B21" s="91" t="s">
        <v>76</v>
      </c>
      <c r="C21" s="87">
        <v>17</v>
      </c>
      <c r="D21" s="87">
        <v>15</v>
      </c>
      <c r="E21" s="87">
        <v>32</v>
      </c>
      <c r="F21" s="87">
        <v>0</v>
      </c>
      <c r="G21" s="93">
        <v>32</v>
      </c>
    </row>
    <row r="22" spans="1:7" ht="33.75" customHeight="1">
      <c r="A22" s="93">
        <v>21</v>
      </c>
      <c r="B22" s="91" t="s">
        <v>125</v>
      </c>
      <c r="C22" s="87">
        <v>0</v>
      </c>
      <c r="D22" s="87">
        <v>12</v>
      </c>
      <c r="E22" s="87">
        <v>12</v>
      </c>
      <c r="F22" s="87">
        <v>0</v>
      </c>
      <c r="G22" s="93">
        <v>12</v>
      </c>
    </row>
    <row r="23" spans="1:7" ht="33.75" customHeight="1">
      <c r="A23" s="93">
        <v>22</v>
      </c>
      <c r="B23" s="91" t="s">
        <v>85</v>
      </c>
      <c r="C23" s="87">
        <v>6</v>
      </c>
      <c r="D23" s="87">
        <v>4</v>
      </c>
      <c r="E23" s="87">
        <v>10</v>
      </c>
      <c r="F23" s="87">
        <v>0</v>
      </c>
      <c r="G23" s="93">
        <v>10</v>
      </c>
    </row>
    <row r="24" spans="1:7" ht="33.75" customHeight="1">
      <c r="A24" s="93">
        <v>23</v>
      </c>
      <c r="B24" s="91" t="s">
        <v>84</v>
      </c>
      <c r="C24" s="87">
        <v>6</v>
      </c>
      <c r="D24" s="87">
        <v>0</v>
      </c>
      <c r="E24" s="87">
        <v>6</v>
      </c>
      <c r="F24" s="87">
        <v>0</v>
      </c>
      <c r="G24" s="93">
        <v>6</v>
      </c>
    </row>
    <row r="25" ht="33.75" customHeight="1"/>
    <row r="26" ht="33.75" customHeight="1"/>
    <row r="27" ht="33.75" customHeight="1"/>
    <row r="28" ht="33.75" customHeight="1"/>
    <row r="29" ht="33.75" customHeight="1"/>
    <row r="30" ht="33.75" customHeight="1"/>
  </sheetData>
  <sheetProtection/>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25"/>
  <sheetViews>
    <sheetView zoomScale="150" zoomScaleNormal="150" zoomScalePageLayoutView="150" workbookViewId="0" topLeftCell="A1">
      <selection activeCell="A1" sqref="A1:G24"/>
    </sheetView>
  </sheetViews>
  <sheetFormatPr defaultColWidth="11.421875" defaultRowHeight="12.75"/>
  <cols>
    <col min="1" max="1" width="5.421875" style="0" customWidth="1"/>
    <col min="2" max="2" width="26.421875" style="0" customWidth="1"/>
    <col min="3" max="3" width="13.8515625" style="0" customWidth="1"/>
    <col min="4" max="4" width="15.7109375" style="0" customWidth="1"/>
    <col min="5" max="5" width="16.28125" style="0" customWidth="1"/>
    <col min="6" max="6" width="16.7109375" style="0" customWidth="1"/>
    <col min="7" max="7" width="15.28125" style="0" customWidth="1"/>
  </cols>
  <sheetData>
    <row r="1" spans="1:7" ht="51.75" customHeight="1">
      <c r="A1" s="92"/>
      <c r="B1" s="89" t="s">
        <v>19</v>
      </c>
      <c r="C1" s="90" t="s">
        <v>119</v>
      </c>
      <c r="D1" s="90" t="s">
        <v>120</v>
      </c>
      <c r="E1" s="90" t="s">
        <v>126</v>
      </c>
      <c r="F1" s="90" t="s">
        <v>17</v>
      </c>
      <c r="G1" s="90" t="s">
        <v>121</v>
      </c>
    </row>
    <row r="2" spans="1:7" ht="33.75" customHeight="1">
      <c r="A2" s="93">
        <v>1</v>
      </c>
      <c r="B2" s="91" t="s">
        <v>108</v>
      </c>
      <c r="C2" s="87">
        <v>324</v>
      </c>
      <c r="D2" s="87">
        <v>336</v>
      </c>
      <c r="E2" s="87">
        <v>660</v>
      </c>
      <c r="F2" s="87">
        <v>354</v>
      </c>
      <c r="G2" s="93">
        <v>1014</v>
      </c>
    </row>
    <row r="3" spans="1:7" ht="33.75" customHeight="1">
      <c r="A3" s="93">
        <v>2</v>
      </c>
      <c r="B3" s="91" t="s">
        <v>130</v>
      </c>
      <c r="C3" s="87">
        <v>242</v>
      </c>
      <c r="D3" s="87">
        <v>68</v>
      </c>
      <c r="E3" s="87">
        <v>310</v>
      </c>
      <c r="F3" s="87">
        <v>293</v>
      </c>
      <c r="G3" s="93">
        <v>603</v>
      </c>
    </row>
    <row r="4" spans="1:7" ht="33.75" customHeight="1">
      <c r="A4" s="93">
        <v>3</v>
      </c>
      <c r="B4" s="91" t="s">
        <v>68</v>
      </c>
      <c r="C4" s="87">
        <v>266</v>
      </c>
      <c r="D4" s="87">
        <v>114</v>
      </c>
      <c r="E4" s="87">
        <v>380</v>
      </c>
      <c r="F4" s="87">
        <v>200</v>
      </c>
      <c r="G4" s="93">
        <v>580</v>
      </c>
    </row>
    <row r="5" spans="1:7" ht="33.75" customHeight="1">
      <c r="A5" s="93">
        <v>4</v>
      </c>
      <c r="B5" s="91" t="s">
        <v>129</v>
      </c>
      <c r="C5" s="87">
        <v>197</v>
      </c>
      <c r="D5" s="87">
        <v>76</v>
      </c>
      <c r="E5" s="87">
        <v>273</v>
      </c>
      <c r="F5" s="87">
        <v>128</v>
      </c>
      <c r="G5" s="93">
        <v>401</v>
      </c>
    </row>
    <row r="6" spans="1:7" ht="33.75" customHeight="1">
      <c r="A6" s="93">
        <v>5</v>
      </c>
      <c r="B6" s="91" t="s">
        <v>71</v>
      </c>
      <c r="C6" s="88">
        <v>105</v>
      </c>
      <c r="D6" s="87">
        <v>101</v>
      </c>
      <c r="E6" s="87">
        <v>206</v>
      </c>
      <c r="F6" s="87">
        <v>50</v>
      </c>
      <c r="G6" s="93">
        <v>256</v>
      </c>
    </row>
    <row r="7" spans="1:7" ht="33.75" customHeight="1">
      <c r="A7" s="93">
        <v>6</v>
      </c>
      <c r="B7" s="91" t="s">
        <v>132</v>
      </c>
      <c r="C7" s="87">
        <v>101</v>
      </c>
      <c r="D7" s="87">
        <v>46</v>
      </c>
      <c r="E7" s="87">
        <v>147</v>
      </c>
      <c r="F7" s="87">
        <v>42</v>
      </c>
      <c r="G7" s="93">
        <v>189</v>
      </c>
    </row>
    <row r="8" spans="1:7" ht="33.75" customHeight="1">
      <c r="A8" s="93">
        <v>7</v>
      </c>
      <c r="B8" s="91" t="s">
        <v>131</v>
      </c>
      <c r="C8" s="87">
        <v>62</v>
      </c>
      <c r="D8" s="87">
        <v>101</v>
      </c>
      <c r="E8" s="87">
        <v>163</v>
      </c>
      <c r="F8" s="87">
        <v>0</v>
      </c>
      <c r="G8" s="93">
        <v>163</v>
      </c>
    </row>
    <row r="9" spans="1:7" ht="33.75" customHeight="1">
      <c r="A9" s="93">
        <v>8</v>
      </c>
      <c r="B9" s="91" t="s">
        <v>135</v>
      </c>
      <c r="C9" s="87">
        <v>34</v>
      </c>
      <c r="D9" s="87">
        <v>106</v>
      </c>
      <c r="E9" s="87">
        <v>140</v>
      </c>
      <c r="F9" s="87">
        <v>12</v>
      </c>
      <c r="G9" s="93">
        <v>152</v>
      </c>
    </row>
    <row r="10" spans="1:7" ht="33.75" customHeight="1">
      <c r="A10" s="93">
        <v>9</v>
      </c>
      <c r="B10" s="91" t="s">
        <v>141</v>
      </c>
      <c r="C10" s="87">
        <v>35</v>
      </c>
      <c r="D10" s="87">
        <v>95</v>
      </c>
      <c r="E10" s="87">
        <v>130</v>
      </c>
      <c r="F10" s="87">
        <v>0</v>
      </c>
      <c r="G10" s="93">
        <v>130</v>
      </c>
    </row>
    <row r="11" spans="1:7" ht="33.75" customHeight="1">
      <c r="A11" s="93">
        <v>10</v>
      </c>
      <c r="B11" s="91" t="s">
        <v>133</v>
      </c>
      <c r="C11" s="87">
        <v>30</v>
      </c>
      <c r="D11" s="87">
        <v>36</v>
      </c>
      <c r="E11" s="87">
        <v>66</v>
      </c>
      <c r="F11" s="87">
        <v>0</v>
      </c>
      <c r="G11" s="93">
        <v>66</v>
      </c>
    </row>
    <row r="12" spans="1:7" ht="33.75" customHeight="1">
      <c r="A12" s="93">
        <v>11</v>
      </c>
      <c r="B12" s="91" t="s">
        <v>136</v>
      </c>
      <c r="C12" s="87">
        <v>11</v>
      </c>
      <c r="D12" s="87">
        <v>44</v>
      </c>
      <c r="E12" s="87">
        <v>55</v>
      </c>
      <c r="F12" s="87">
        <v>0</v>
      </c>
      <c r="G12" s="93">
        <v>55</v>
      </c>
    </row>
    <row r="13" spans="1:7" ht="33.75" customHeight="1">
      <c r="A13" s="93">
        <v>12</v>
      </c>
      <c r="B13" s="91" t="s">
        <v>142</v>
      </c>
      <c r="C13" s="87">
        <v>11</v>
      </c>
      <c r="D13" s="87">
        <v>38</v>
      </c>
      <c r="E13" s="87">
        <v>49</v>
      </c>
      <c r="F13" s="87">
        <v>0</v>
      </c>
      <c r="G13" s="93">
        <v>49</v>
      </c>
    </row>
    <row r="14" spans="1:7" ht="33.75" customHeight="1">
      <c r="A14" s="93">
        <v>13</v>
      </c>
      <c r="B14" s="91" t="s">
        <v>145</v>
      </c>
      <c r="C14" s="87">
        <v>0</v>
      </c>
      <c r="D14" s="87">
        <v>38</v>
      </c>
      <c r="E14" s="87">
        <v>38</v>
      </c>
      <c r="F14" s="87">
        <v>0</v>
      </c>
      <c r="G14" s="93">
        <v>38</v>
      </c>
    </row>
    <row r="15" spans="1:7" ht="33.75" customHeight="1">
      <c r="A15" s="93">
        <v>14</v>
      </c>
      <c r="B15" s="91" t="s">
        <v>138</v>
      </c>
      <c r="C15" s="87">
        <v>0</v>
      </c>
      <c r="D15" s="87">
        <v>29</v>
      </c>
      <c r="E15" s="87">
        <v>29</v>
      </c>
      <c r="F15" s="87">
        <v>0</v>
      </c>
      <c r="G15" s="93">
        <v>29</v>
      </c>
    </row>
    <row r="16" spans="1:7" ht="33.75" customHeight="1">
      <c r="A16" s="93">
        <v>15</v>
      </c>
      <c r="B16" s="91" t="s">
        <v>134</v>
      </c>
      <c r="C16" s="87">
        <v>21</v>
      </c>
      <c r="D16" s="87">
        <v>2</v>
      </c>
      <c r="E16" s="87">
        <v>23</v>
      </c>
      <c r="F16" s="87">
        <v>0</v>
      </c>
      <c r="G16" s="93">
        <v>23</v>
      </c>
    </row>
    <row r="17" spans="1:7" ht="33.75" customHeight="1">
      <c r="A17" s="93">
        <v>16</v>
      </c>
      <c r="B17" s="91" t="s">
        <v>82</v>
      </c>
      <c r="C17" s="87">
        <v>0</v>
      </c>
      <c r="D17" s="87">
        <v>20</v>
      </c>
      <c r="E17" s="87">
        <v>20</v>
      </c>
      <c r="F17" s="87">
        <v>0</v>
      </c>
      <c r="G17" s="93">
        <v>20</v>
      </c>
    </row>
    <row r="18" spans="1:7" ht="33.75" customHeight="1">
      <c r="A18" s="93">
        <v>17</v>
      </c>
      <c r="B18" s="91" t="s">
        <v>143</v>
      </c>
      <c r="C18" s="87">
        <v>0</v>
      </c>
      <c r="D18" s="87">
        <v>12</v>
      </c>
      <c r="E18" s="87">
        <v>12</v>
      </c>
      <c r="F18" s="87">
        <v>0</v>
      </c>
      <c r="G18" s="93">
        <v>12</v>
      </c>
    </row>
    <row r="19" spans="1:7" ht="33.75" customHeight="1">
      <c r="A19" s="93">
        <v>18</v>
      </c>
      <c r="B19" s="91" t="s">
        <v>137</v>
      </c>
      <c r="C19" s="87">
        <v>0</v>
      </c>
      <c r="D19" s="87">
        <v>8</v>
      </c>
      <c r="E19" s="87">
        <v>8</v>
      </c>
      <c r="F19" s="87">
        <v>0</v>
      </c>
      <c r="G19" s="93">
        <v>8</v>
      </c>
    </row>
    <row r="20" spans="1:7" ht="33.75" customHeight="1">
      <c r="A20" s="93">
        <v>19</v>
      </c>
      <c r="B20" s="91" t="s">
        <v>65</v>
      </c>
      <c r="C20" s="87">
        <v>0</v>
      </c>
      <c r="D20" s="87">
        <v>8</v>
      </c>
      <c r="E20" s="87">
        <v>8</v>
      </c>
      <c r="F20" s="87">
        <v>0</v>
      </c>
      <c r="G20" s="93">
        <v>8</v>
      </c>
    </row>
    <row r="21" spans="1:7" ht="33.75" customHeight="1">
      <c r="A21" s="93">
        <v>20</v>
      </c>
      <c r="B21" s="91" t="s">
        <v>146</v>
      </c>
      <c r="C21" s="87">
        <v>0</v>
      </c>
      <c r="D21" s="87">
        <v>7</v>
      </c>
      <c r="E21" s="87">
        <v>7</v>
      </c>
      <c r="F21" s="87">
        <v>0</v>
      </c>
      <c r="G21" s="93">
        <v>7</v>
      </c>
    </row>
    <row r="22" spans="1:7" ht="33.75" customHeight="1">
      <c r="A22" s="93">
        <v>21</v>
      </c>
      <c r="B22" s="91" t="s">
        <v>139</v>
      </c>
      <c r="C22" s="87">
        <v>0</v>
      </c>
      <c r="D22" s="87">
        <v>6</v>
      </c>
      <c r="E22" s="87">
        <v>6</v>
      </c>
      <c r="F22" s="87">
        <v>0</v>
      </c>
      <c r="G22" s="93">
        <v>6</v>
      </c>
    </row>
    <row r="23" spans="1:7" ht="33.75" customHeight="1">
      <c r="A23" s="93">
        <v>22</v>
      </c>
      <c r="B23" s="91" t="s">
        <v>144</v>
      </c>
      <c r="C23" s="87">
        <v>0</v>
      </c>
      <c r="D23" s="87">
        <v>6</v>
      </c>
      <c r="E23" s="87">
        <v>6</v>
      </c>
      <c r="F23" s="87">
        <v>0</v>
      </c>
      <c r="G23" s="93">
        <v>6</v>
      </c>
    </row>
    <row r="24" spans="1:7" ht="33.75" customHeight="1">
      <c r="A24" s="93">
        <v>23</v>
      </c>
      <c r="B24" s="91" t="s">
        <v>140</v>
      </c>
      <c r="C24" s="87">
        <v>0</v>
      </c>
      <c r="D24" s="87">
        <v>4</v>
      </c>
      <c r="E24" s="87">
        <v>4</v>
      </c>
      <c r="F24" s="87">
        <v>0</v>
      </c>
      <c r="G24" s="93">
        <v>4</v>
      </c>
    </row>
    <row r="25" ht="33.75" customHeight="1">
      <c r="F25" s="94"/>
    </row>
    <row r="26" ht="33.75" customHeight="1"/>
    <row r="27" ht="33.75" customHeight="1"/>
    <row r="28" ht="33.75" customHeight="1"/>
    <row r="29" ht="33.75" customHeight="1"/>
    <row r="30" ht="33.75" customHeight="1"/>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DM</cp:lastModifiedBy>
  <dcterms:created xsi:type="dcterms:W3CDTF">2014-10-30T11:50:32Z</dcterms:created>
  <dcterms:modified xsi:type="dcterms:W3CDTF">2015-04-08T19:01:17Z</dcterms:modified>
  <cp:category/>
  <cp:version/>
  <cp:contentType/>
  <cp:contentStatus/>
</cp:coreProperties>
</file>